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42b9770ed986d2/ドキュメント/ドキュメント/A陸上教室/2024年度/2024市リレーカーニバル/小学申込み書/"/>
    </mc:Choice>
  </mc:AlternateContent>
  <xr:revisionPtr revIDLastSave="3" documentId="8_{85E9F9DD-391F-40D4-941B-D9BC96258DE0}" xr6:coauthVersionLast="47" xr6:coauthVersionMax="47" xr10:uidLastSave="{562869DC-966A-407B-9674-6DFF0DC4454C}"/>
  <bookViews>
    <workbookView xWindow="-120" yWindow="-120" windowWidth="29040" windowHeight="15720" xr2:uid="{00000000-000D-0000-FFFF-FFFF00000000}"/>
  </bookViews>
  <sheets>
    <sheet name="マニュアル" sheetId="6" r:id="rId1"/>
    <sheet name="選手登録" sheetId="1" r:id="rId2"/>
    <sheet name="個人種目" sheetId="2" r:id="rId3"/>
    <sheet name="4x100R" sheetId="4" r:id="rId4"/>
    <sheet name="申込書" sheetId="5" r:id="rId5"/>
    <sheet name="Sheet1" sheetId="7" r:id="rId6"/>
  </sheets>
  <definedNames>
    <definedName name="_xlnm.Print_Area" localSheetId="2">個人種目!$A$1:$L$55</definedName>
    <definedName name="_xlnm.Print_Area" localSheetId="4">申込書!$A$1:$Z$40</definedName>
    <definedName name="_xlnm.Print_Area" localSheetId="1">選手登録!$A:$I</definedName>
    <definedName name="_xlnm.Print_Area">#REF!</definedName>
    <definedName name="_xlnm.Print_Titles" localSheetId="4">申込書!$10:$10</definedName>
    <definedName name="ああ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B1" i="5" l="1"/>
  <c r="I69" i="4" l="1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B75" i="1" l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8" i="1"/>
  <c r="B17" i="1"/>
  <c r="Z3" i="5" l="1"/>
  <c r="F4" i="4" l="1"/>
  <c r="G8" i="5" l="1"/>
  <c r="J8" i="5" s="1"/>
  <c r="C6" i="4"/>
  <c r="A24" i="6"/>
  <c r="A42" i="6" l="1"/>
  <c r="A33" i="6"/>
  <c r="A14" i="6"/>
  <c r="C8" i="4" l="1"/>
  <c r="Z6" i="5"/>
  <c r="Y5" i="5"/>
  <c r="Y4" i="5"/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I6" i="4" s="1"/>
  <c r="C62" i="4" l="1"/>
  <c r="C54" i="4"/>
  <c r="C46" i="4"/>
  <c r="C38" i="4"/>
  <c r="C30" i="4"/>
  <c r="C22" i="4"/>
  <c r="C14" i="4"/>
  <c r="Y40" i="5"/>
  <c r="W40" i="5"/>
  <c r="V40" i="5"/>
  <c r="U40" i="5"/>
  <c r="T40" i="5"/>
  <c r="S40" i="5"/>
  <c r="R40" i="5"/>
  <c r="Q40" i="5"/>
  <c r="P40" i="5"/>
  <c r="Z40" i="5" s="1"/>
  <c r="Y39" i="5"/>
  <c r="W39" i="5"/>
  <c r="V39" i="5"/>
  <c r="U39" i="5"/>
  <c r="T39" i="5"/>
  <c r="S39" i="5"/>
  <c r="R39" i="5"/>
  <c r="Q39" i="5"/>
  <c r="P39" i="5"/>
  <c r="Z39" i="5" s="1"/>
  <c r="Y38" i="5"/>
  <c r="W38" i="5"/>
  <c r="V38" i="5"/>
  <c r="U38" i="5"/>
  <c r="T38" i="5"/>
  <c r="S38" i="5"/>
  <c r="R38" i="5"/>
  <c r="Q38" i="5"/>
  <c r="P38" i="5"/>
  <c r="Z38" i="5" s="1"/>
  <c r="Y37" i="5"/>
  <c r="W37" i="5"/>
  <c r="V37" i="5"/>
  <c r="U37" i="5"/>
  <c r="T37" i="5"/>
  <c r="S37" i="5"/>
  <c r="R37" i="5"/>
  <c r="Q37" i="5"/>
  <c r="P37" i="5"/>
  <c r="Z37" i="5" s="1"/>
  <c r="Y36" i="5"/>
  <c r="W36" i="5"/>
  <c r="V36" i="5"/>
  <c r="U36" i="5"/>
  <c r="T36" i="5"/>
  <c r="S36" i="5"/>
  <c r="R36" i="5"/>
  <c r="Q36" i="5"/>
  <c r="P36" i="5"/>
  <c r="Z36" i="5" s="1"/>
  <c r="Y35" i="5"/>
  <c r="W35" i="5"/>
  <c r="V35" i="5"/>
  <c r="U35" i="5"/>
  <c r="T35" i="5"/>
  <c r="S35" i="5"/>
  <c r="R35" i="5"/>
  <c r="Q35" i="5"/>
  <c r="P35" i="5"/>
  <c r="Z35" i="5" s="1"/>
  <c r="Y34" i="5"/>
  <c r="W34" i="5"/>
  <c r="V34" i="5"/>
  <c r="U34" i="5"/>
  <c r="T34" i="5"/>
  <c r="S34" i="5"/>
  <c r="R34" i="5"/>
  <c r="Q34" i="5"/>
  <c r="P34" i="5"/>
  <c r="Z34" i="5" s="1"/>
  <c r="Y33" i="5"/>
  <c r="W33" i="5"/>
  <c r="V33" i="5"/>
  <c r="U33" i="5"/>
  <c r="T33" i="5"/>
  <c r="S33" i="5"/>
  <c r="R33" i="5"/>
  <c r="Q33" i="5"/>
  <c r="P33" i="5"/>
  <c r="Z33" i="5" s="1"/>
  <c r="Y32" i="5"/>
  <c r="W32" i="5"/>
  <c r="V32" i="5"/>
  <c r="U32" i="5"/>
  <c r="T32" i="5"/>
  <c r="S32" i="5"/>
  <c r="R32" i="5"/>
  <c r="Q32" i="5"/>
  <c r="P32" i="5"/>
  <c r="Z32" i="5" s="1"/>
  <c r="Y31" i="5"/>
  <c r="W31" i="5"/>
  <c r="V31" i="5"/>
  <c r="U31" i="5"/>
  <c r="T31" i="5"/>
  <c r="S31" i="5"/>
  <c r="R31" i="5"/>
  <c r="Q31" i="5"/>
  <c r="P31" i="5"/>
  <c r="Z31" i="5" s="1"/>
  <c r="Y30" i="5"/>
  <c r="W30" i="5"/>
  <c r="V30" i="5"/>
  <c r="U30" i="5"/>
  <c r="T30" i="5"/>
  <c r="S30" i="5"/>
  <c r="R30" i="5"/>
  <c r="Q30" i="5"/>
  <c r="P30" i="5"/>
  <c r="Z30" i="5" s="1"/>
  <c r="Y29" i="5"/>
  <c r="W29" i="5"/>
  <c r="V29" i="5"/>
  <c r="U29" i="5"/>
  <c r="T29" i="5"/>
  <c r="S29" i="5"/>
  <c r="R29" i="5"/>
  <c r="Q29" i="5"/>
  <c r="P29" i="5"/>
  <c r="Z29" i="5" s="1"/>
  <c r="Y28" i="5"/>
  <c r="W28" i="5"/>
  <c r="V28" i="5"/>
  <c r="U28" i="5"/>
  <c r="T28" i="5"/>
  <c r="S28" i="5"/>
  <c r="R28" i="5"/>
  <c r="Q28" i="5"/>
  <c r="P28" i="5"/>
  <c r="Z28" i="5" s="1"/>
  <c r="Y27" i="5"/>
  <c r="W27" i="5"/>
  <c r="V27" i="5"/>
  <c r="U27" i="5"/>
  <c r="T27" i="5"/>
  <c r="S27" i="5"/>
  <c r="R27" i="5"/>
  <c r="Q27" i="5"/>
  <c r="P27" i="5"/>
  <c r="Z27" i="5" s="1"/>
  <c r="Y26" i="5"/>
  <c r="W26" i="5"/>
  <c r="V26" i="5"/>
  <c r="U26" i="5"/>
  <c r="T26" i="5"/>
  <c r="S26" i="5"/>
  <c r="R26" i="5"/>
  <c r="Q26" i="5"/>
  <c r="P26" i="5"/>
  <c r="Z26" i="5" s="1"/>
  <c r="Y25" i="5"/>
  <c r="W25" i="5"/>
  <c r="V25" i="5"/>
  <c r="U25" i="5"/>
  <c r="T25" i="5"/>
  <c r="S25" i="5"/>
  <c r="R25" i="5"/>
  <c r="Q25" i="5"/>
  <c r="P25" i="5"/>
  <c r="Z25" i="5" s="1"/>
  <c r="Y24" i="5"/>
  <c r="W24" i="5"/>
  <c r="V24" i="5"/>
  <c r="U24" i="5"/>
  <c r="T24" i="5"/>
  <c r="S24" i="5"/>
  <c r="R24" i="5"/>
  <c r="Q24" i="5"/>
  <c r="P24" i="5"/>
  <c r="Z24" i="5" s="1"/>
  <c r="Y23" i="5"/>
  <c r="W23" i="5"/>
  <c r="V23" i="5"/>
  <c r="U23" i="5"/>
  <c r="T23" i="5"/>
  <c r="S23" i="5"/>
  <c r="R23" i="5"/>
  <c r="Q23" i="5"/>
  <c r="P23" i="5"/>
  <c r="Z23" i="5" s="1"/>
  <c r="Y22" i="5"/>
  <c r="W22" i="5"/>
  <c r="V22" i="5"/>
  <c r="U22" i="5"/>
  <c r="T22" i="5"/>
  <c r="S22" i="5"/>
  <c r="R22" i="5"/>
  <c r="Q22" i="5"/>
  <c r="P22" i="5"/>
  <c r="Z22" i="5" s="1"/>
  <c r="Y21" i="5"/>
  <c r="W21" i="5"/>
  <c r="V21" i="5"/>
  <c r="U21" i="5"/>
  <c r="T21" i="5"/>
  <c r="S21" i="5"/>
  <c r="R21" i="5"/>
  <c r="Q21" i="5"/>
  <c r="P21" i="5"/>
  <c r="Z21" i="5" s="1"/>
  <c r="Y20" i="5"/>
  <c r="W20" i="5"/>
  <c r="V20" i="5"/>
  <c r="U20" i="5"/>
  <c r="T20" i="5"/>
  <c r="S20" i="5"/>
  <c r="R20" i="5"/>
  <c r="Q20" i="5"/>
  <c r="P20" i="5"/>
  <c r="Z20" i="5" s="1"/>
  <c r="Y19" i="5"/>
  <c r="W19" i="5"/>
  <c r="V19" i="5"/>
  <c r="U19" i="5"/>
  <c r="T19" i="5"/>
  <c r="S19" i="5"/>
  <c r="R19" i="5"/>
  <c r="Q19" i="5"/>
  <c r="P19" i="5"/>
  <c r="Z19" i="5" s="1"/>
  <c r="Y18" i="5"/>
  <c r="W18" i="5"/>
  <c r="V18" i="5"/>
  <c r="U18" i="5"/>
  <c r="T18" i="5"/>
  <c r="S18" i="5"/>
  <c r="R18" i="5"/>
  <c r="Q18" i="5"/>
  <c r="P18" i="5"/>
  <c r="Z18" i="5" s="1"/>
  <c r="Y17" i="5"/>
  <c r="W17" i="5"/>
  <c r="V17" i="5"/>
  <c r="U17" i="5"/>
  <c r="T17" i="5"/>
  <c r="S17" i="5"/>
  <c r="R17" i="5"/>
  <c r="Q17" i="5"/>
  <c r="P17" i="5"/>
  <c r="Z17" i="5" s="1"/>
  <c r="Y16" i="5"/>
  <c r="W16" i="5"/>
  <c r="V16" i="5"/>
  <c r="U16" i="5"/>
  <c r="T16" i="5"/>
  <c r="S16" i="5"/>
  <c r="R16" i="5"/>
  <c r="Q16" i="5"/>
  <c r="P16" i="5"/>
  <c r="Z16" i="5" s="1"/>
  <c r="Y15" i="5"/>
  <c r="W15" i="5"/>
  <c r="V15" i="5"/>
  <c r="U15" i="5"/>
  <c r="T15" i="5"/>
  <c r="S15" i="5"/>
  <c r="R15" i="5"/>
  <c r="Q15" i="5"/>
  <c r="P15" i="5"/>
  <c r="Z15" i="5" s="1"/>
  <c r="Y14" i="5"/>
  <c r="W14" i="5"/>
  <c r="V14" i="5"/>
  <c r="U14" i="5"/>
  <c r="T14" i="5"/>
  <c r="S14" i="5"/>
  <c r="R14" i="5"/>
  <c r="Q14" i="5"/>
  <c r="P14" i="5"/>
  <c r="Z14" i="5" s="1"/>
  <c r="Y13" i="5"/>
  <c r="W13" i="5"/>
  <c r="V13" i="5"/>
  <c r="U13" i="5"/>
  <c r="T13" i="5"/>
  <c r="S13" i="5"/>
  <c r="R13" i="5"/>
  <c r="Q13" i="5"/>
  <c r="P13" i="5"/>
  <c r="Z13" i="5" s="1"/>
  <c r="Y12" i="5"/>
  <c r="W12" i="5"/>
  <c r="V12" i="5"/>
  <c r="U12" i="5"/>
  <c r="T12" i="5"/>
  <c r="S12" i="5"/>
  <c r="R12" i="5"/>
  <c r="Q12" i="5"/>
  <c r="P12" i="5"/>
  <c r="Z12" i="5" s="1"/>
  <c r="Y11" i="5"/>
  <c r="W11" i="5"/>
  <c r="G40" i="5"/>
  <c r="V11" i="5"/>
  <c r="T11" i="5"/>
  <c r="F40" i="5"/>
  <c r="D40" i="5"/>
  <c r="Q11" i="5"/>
  <c r="P11" i="5"/>
  <c r="Z11" i="5" s="1"/>
  <c r="B1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G6" i="4"/>
  <c r="F6" i="4"/>
  <c r="E6" i="4"/>
  <c r="G61" i="4"/>
  <c r="F61" i="4"/>
  <c r="E61" i="4"/>
  <c r="C61" i="4"/>
  <c r="G60" i="4"/>
  <c r="F60" i="4"/>
  <c r="E60" i="4"/>
  <c r="C60" i="4"/>
  <c r="G59" i="4"/>
  <c r="F59" i="4"/>
  <c r="E59" i="4"/>
  <c r="C59" i="4"/>
  <c r="G58" i="4"/>
  <c r="F58" i="4"/>
  <c r="E58" i="4"/>
  <c r="C58" i="4"/>
  <c r="G57" i="4"/>
  <c r="F57" i="4"/>
  <c r="E57" i="4"/>
  <c r="C57" i="4"/>
  <c r="G56" i="4"/>
  <c r="F56" i="4"/>
  <c r="E56" i="4"/>
  <c r="C56" i="4"/>
  <c r="G55" i="4"/>
  <c r="F55" i="4"/>
  <c r="E55" i="4"/>
  <c r="C55" i="4"/>
  <c r="B55" i="4"/>
  <c r="B56" i="4" s="1"/>
  <c r="B57" i="4" s="1"/>
  <c r="B58" i="4" s="1"/>
  <c r="B59" i="4" s="1"/>
  <c r="B60" i="4" s="1"/>
  <c r="B61" i="4" s="1"/>
  <c r="G54" i="4"/>
  <c r="F54" i="4"/>
  <c r="E54" i="4"/>
  <c r="G53" i="4"/>
  <c r="F53" i="4"/>
  <c r="E53" i="4"/>
  <c r="C53" i="4"/>
  <c r="G52" i="4"/>
  <c r="F52" i="4"/>
  <c r="E52" i="4"/>
  <c r="C52" i="4"/>
  <c r="G51" i="4"/>
  <c r="F51" i="4"/>
  <c r="E51" i="4"/>
  <c r="C51" i="4"/>
  <c r="G50" i="4"/>
  <c r="F50" i="4"/>
  <c r="E50" i="4"/>
  <c r="C50" i="4"/>
  <c r="G49" i="4"/>
  <c r="F49" i="4"/>
  <c r="E49" i="4"/>
  <c r="C49" i="4"/>
  <c r="G48" i="4"/>
  <c r="F48" i="4"/>
  <c r="E48" i="4"/>
  <c r="C48" i="4"/>
  <c r="G47" i="4"/>
  <c r="F47" i="4"/>
  <c r="E47" i="4"/>
  <c r="C47" i="4"/>
  <c r="B47" i="4"/>
  <c r="B48" i="4" s="1"/>
  <c r="B49" i="4" s="1"/>
  <c r="B50" i="4" s="1"/>
  <c r="B51" i="4" s="1"/>
  <c r="B52" i="4" s="1"/>
  <c r="B53" i="4" s="1"/>
  <c r="G46" i="4"/>
  <c r="F46" i="4"/>
  <c r="E46" i="4"/>
  <c r="G45" i="4"/>
  <c r="F45" i="4"/>
  <c r="E45" i="4"/>
  <c r="C45" i="4"/>
  <c r="G44" i="4"/>
  <c r="F44" i="4"/>
  <c r="E44" i="4"/>
  <c r="C44" i="4"/>
  <c r="G43" i="4"/>
  <c r="F43" i="4"/>
  <c r="E43" i="4"/>
  <c r="C43" i="4"/>
  <c r="G42" i="4"/>
  <c r="F42" i="4"/>
  <c r="E42" i="4"/>
  <c r="C42" i="4"/>
  <c r="G41" i="4"/>
  <c r="F41" i="4"/>
  <c r="E41" i="4"/>
  <c r="C41" i="4"/>
  <c r="G40" i="4"/>
  <c r="F40" i="4"/>
  <c r="E40" i="4"/>
  <c r="C40" i="4"/>
  <c r="G39" i="4"/>
  <c r="F39" i="4"/>
  <c r="E39" i="4"/>
  <c r="C39" i="4"/>
  <c r="B39" i="4"/>
  <c r="B40" i="4" s="1"/>
  <c r="B41" i="4" s="1"/>
  <c r="B42" i="4" s="1"/>
  <c r="B43" i="4" s="1"/>
  <c r="B44" i="4" s="1"/>
  <c r="B45" i="4" s="1"/>
  <c r="G38" i="4"/>
  <c r="F38" i="4"/>
  <c r="E38" i="4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M65" i="2" l="1"/>
  <c r="AA40" i="5" s="1"/>
  <c r="F65" i="2"/>
  <c r="E65" i="2"/>
  <c r="D65" i="2"/>
  <c r="C65" i="2"/>
  <c r="M64" i="2"/>
  <c r="AA39" i="5" s="1"/>
  <c r="F64" i="2"/>
  <c r="E64" i="2"/>
  <c r="D64" i="2"/>
  <c r="C64" i="2"/>
  <c r="M63" i="2"/>
  <c r="AA38" i="5" s="1"/>
  <c r="F63" i="2"/>
  <c r="E63" i="2"/>
  <c r="D63" i="2"/>
  <c r="C63" i="2"/>
  <c r="M62" i="2"/>
  <c r="AA37" i="5" s="1"/>
  <c r="F62" i="2"/>
  <c r="E62" i="2"/>
  <c r="D62" i="2"/>
  <c r="C62" i="2"/>
  <c r="M61" i="2"/>
  <c r="AA36" i="5" s="1"/>
  <c r="F61" i="2"/>
  <c r="E61" i="2"/>
  <c r="D61" i="2"/>
  <c r="C61" i="2"/>
  <c r="M60" i="2"/>
  <c r="AA35" i="5" s="1"/>
  <c r="F60" i="2"/>
  <c r="E60" i="2"/>
  <c r="D60" i="2"/>
  <c r="C60" i="2"/>
  <c r="M59" i="2"/>
  <c r="AA34" i="5" s="1"/>
  <c r="F59" i="2"/>
  <c r="E59" i="2"/>
  <c r="D59" i="2"/>
  <c r="C59" i="2"/>
  <c r="M58" i="2"/>
  <c r="AA33" i="5" s="1"/>
  <c r="F58" i="2"/>
  <c r="E58" i="2"/>
  <c r="D58" i="2"/>
  <c r="C58" i="2"/>
  <c r="M57" i="2"/>
  <c r="AA32" i="5" s="1"/>
  <c r="F57" i="2"/>
  <c r="E57" i="2"/>
  <c r="D57" i="2"/>
  <c r="C57" i="2"/>
  <c r="M56" i="2"/>
  <c r="AA31" i="5" s="1"/>
  <c r="F56" i="2"/>
  <c r="E56" i="2"/>
  <c r="D56" i="2"/>
  <c r="C56" i="2"/>
  <c r="C40" i="5" l="1"/>
  <c r="B40" i="5"/>
  <c r="L40" i="5" s="1"/>
  <c r="G39" i="5"/>
  <c r="F39" i="5"/>
  <c r="D39" i="5"/>
  <c r="C39" i="5"/>
  <c r="B39" i="5"/>
  <c r="L39" i="5" s="1"/>
  <c r="G38" i="5"/>
  <c r="F38" i="5"/>
  <c r="D38" i="5"/>
  <c r="C38" i="5"/>
  <c r="B38" i="5"/>
  <c r="L38" i="5" s="1"/>
  <c r="G37" i="5"/>
  <c r="F37" i="5"/>
  <c r="D37" i="5"/>
  <c r="C37" i="5"/>
  <c r="B37" i="5"/>
  <c r="L37" i="5" s="1"/>
  <c r="G36" i="5"/>
  <c r="F36" i="5"/>
  <c r="D36" i="5"/>
  <c r="C36" i="5"/>
  <c r="B36" i="5"/>
  <c r="L36" i="5" s="1"/>
  <c r="G35" i="5"/>
  <c r="F35" i="5"/>
  <c r="D35" i="5"/>
  <c r="C35" i="5"/>
  <c r="B35" i="5"/>
  <c r="L35" i="5" s="1"/>
  <c r="G34" i="5"/>
  <c r="F34" i="5"/>
  <c r="D34" i="5"/>
  <c r="C34" i="5"/>
  <c r="B34" i="5"/>
  <c r="L34" i="5" s="1"/>
  <c r="G33" i="5"/>
  <c r="F33" i="5"/>
  <c r="D33" i="5"/>
  <c r="C33" i="5"/>
  <c r="B33" i="5"/>
  <c r="L33" i="5" s="1"/>
  <c r="G32" i="5"/>
  <c r="F32" i="5"/>
  <c r="D32" i="5"/>
  <c r="C32" i="5"/>
  <c r="B32" i="5"/>
  <c r="L32" i="5" s="1"/>
  <c r="G31" i="5"/>
  <c r="F31" i="5"/>
  <c r="D31" i="5"/>
  <c r="C31" i="5"/>
  <c r="B31" i="5"/>
  <c r="L31" i="5" s="1"/>
  <c r="G30" i="5"/>
  <c r="F30" i="5"/>
  <c r="D30" i="5"/>
  <c r="C30" i="5"/>
  <c r="B30" i="5"/>
  <c r="L30" i="5" s="1"/>
  <c r="G29" i="5"/>
  <c r="F29" i="5"/>
  <c r="D29" i="5"/>
  <c r="C29" i="5"/>
  <c r="B29" i="5"/>
  <c r="L29" i="5" s="1"/>
  <c r="G28" i="5"/>
  <c r="F28" i="5"/>
  <c r="D28" i="5"/>
  <c r="C28" i="5"/>
  <c r="B28" i="5"/>
  <c r="L28" i="5" s="1"/>
  <c r="G27" i="5"/>
  <c r="F27" i="5"/>
  <c r="D27" i="5"/>
  <c r="C27" i="5"/>
  <c r="B27" i="5"/>
  <c r="L27" i="5" s="1"/>
  <c r="G26" i="5"/>
  <c r="F26" i="5"/>
  <c r="D26" i="5"/>
  <c r="C26" i="5"/>
  <c r="B26" i="5"/>
  <c r="L26" i="5" s="1"/>
  <c r="G25" i="5"/>
  <c r="F25" i="5"/>
  <c r="D25" i="5"/>
  <c r="C25" i="5"/>
  <c r="B25" i="5"/>
  <c r="L25" i="5" s="1"/>
  <c r="G24" i="5"/>
  <c r="F24" i="5"/>
  <c r="D24" i="5"/>
  <c r="C24" i="5"/>
  <c r="B24" i="5"/>
  <c r="L24" i="5" s="1"/>
  <c r="G23" i="5"/>
  <c r="F23" i="5"/>
  <c r="D23" i="5"/>
  <c r="C23" i="5"/>
  <c r="B23" i="5"/>
  <c r="L23" i="5" s="1"/>
  <c r="G22" i="5"/>
  <c r="F22" i="5"/>
  <c r="D22" i="5"/>
  <c r="C22" i="5"/>
  <c r="B22" i="5"/>
  <c r="L22" i="5" s="1"/>
  <c r="G21" i="5"/>
  <c r="F21" i="5"/>
  <c r="D21" i="5"/>
  <c r="C21" i="5"/>
  <c r="B21" i="5"/>
  <c r="L21" i="5" s="1"/>
  <c r="G20" i="5"/>
  <c r="F20" i="5"/>
  <c r="D20" i="5"/>
  <c r="C20" i="5"/>
  <c r="B20" i="5"/>
  <c r="L20" i="5" s="1"/>
  <c r="G19" i="5"/>
  <c r="F19" i="5"/>
  <c r="D19" i="5"/>
  <c r="C19" i="5"/>
  <c r="B19" i="5"/>
  <c r="L19" i="5" s="1"/>
  <c r="G18" i="5"/>
  <c r="F18" i="5"/>
  <c r="D18" i="5"/>
  <c r="C18" i="5"/>
  <c r="B18" i="5"/>
  <c r="L18" i="5" s="1"/>
  <c r="G17" i="5"/>
  <c r="F17" i="5"/>
  <c r="D17" i="5"/>
  <c r="C17" i="5"/>
  <c r="B17" i="5"/>
  <c r="L17" i="5" s="1"/>
  <c r="G16" i="5"/>
  <c r="F16" i="5"/>
  <c r="D16" i="5"/>
  <c r="C16" i="5"/>
  <c r="B16" i="5"/>
  <c r="L16" i="5" s="1"/>
  <c r="G15" i="5"/>
  <c r="F15" i="5"/>
  <c r="D15" i="5"/>
  <c r="C15" i="5"/>
  <c r="B15" i="5"/>
  <c r="L15" i="5" s="1"/>
  <c r="G14" i="5"/>
  <c r="F14" i="5"/>
  <c r="D14" i="5"/>
  <c r="C14" i="5"/>
  <c r="B14" i="5"/>
  <c r="L14" i="5" s="1"/>
  <c r="G13" i="5"/>
  <c r="F13" i="5"/>
  <c r="D13" i="5"/>
  <c r="C13" i="5"/>
  <c r="B13" i="5"/>
  <c r="L13" i="5" s="1"/>
  <c r="G12" i="5"/>
  <c r="F12" i="5"/>
  <c r="D12" i="5"/>
  <c r="C12" i="5"/>
  <c r="B12" i="5"/>
  <c r="L12" i="5" s="1"/>
  <c r="M6" i="2"/>
  <c r="B1" i="2"/>
  <c r="N11" i="5" l="1"/>
  <c r="E1" i="4"/>
  <c r="C69" i="4" l="1"/>
  <c r="C68" i="4"/>
  <c r="C67" i="4"/>
  <c r="C66" i="4"/>
  <c r="C65" i="4"/>
  <c r="C64" i="4"/>
  <c r="C63" i="4"/>
  <c r="C37" i="4"/>
  <c r="C36" i="4"/>
  <c r="C35" i="4"/>
  <c r="C34" i="4"/>
  <c r="C33" i="4"/>
  <c r="C32" i="4"/>
  <c r="C31" i="4"/>
  <c r="C29" i="4"/>
  <c r="C28" i="4"/>
  <c r="C27" i="4"/>
  <c r="C26" i="4"/>
  <c r="C25" i="4"/>
  <c r="C24" i="4"/>
  <c r="C23" i="4"/>
  <c r="C21" i="4"/>
  <c r="C20" i="4"/>
  <c r="C19" i="4"/>
  <c r="C18" i="4"/>
  <c r="C17" i="4"/>
  <c r="C16" i="4"/>
  <c r="C15" i="4"/>
  <c r="C13" i="4"/>
  <c r="C12" i="4"/>
  <c r="C11" i="4"/>
  <c r="C10" i="4"/>
  <c r="C9" i="4"/>
  <c r="C7" i="4"/>
  <c r="G69" i="4"/>
  <c r="F69" i="4"/>
  <c r="E69" i="4"/>
  <c r="G68" i="4"/>
  <c r="F68" i="4"/>
  <c r="E68" i="4"/>
  <c r="G67" i="4"/>
  <c r="F67" i="4"/>
  <c r="E67" i="4"/>
  <c r="G66" i="4"/>
  <c r="F66" i="4"/>
  <c r="E66" i="4"/>
  <c r="G65" i="4"/>
  <c r="F65" i="4"/>
  <c r="E65" i="4"/>
  <c r="G64" i="4"/>
  <c r="F64" i="4"/>
  <c r="E64" i="4"/>
  <c r="G63" i="4"/>
  <c r="F63" i="4"/>
  <c r="E63" i="4"/>
  <c r="G62" i="4"/>
  <c r="F62" i="4"/>
  <c r="E62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G24" i="4"/>
  <c r="F24" i="4"/>
  <c r="E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I75" i="1"/>
  <c r="G65" i="2" s="1"/>
  <c r="C75" i="1"/>
  <c r="I74" i="1"/>
  <c r="G64" i="2" s="1"/>
  <c r="C74" i="1"/>
  <c r="I73" i="1"/>
  <c r="G63" i="2" s="1"/>
  <c r="C73" i="1"/>
  <c r="I72" i="1"/>
  <c r="G62" i="2" s="1"/>
  <c r="C72" i="1"/>
  <c r="I71" i="1"/>
  <c r="G61" i="2" s="1"/>
  <c r="C71" i="1"/>
  <c r="I70" i="1"/>
  <c r="G60" i="2" s="1"/>
  <c r="C70" i="1"/>
  <c r="I69" i="1"/>
  <c r="G59" i="2" s="1"/>
  <c r="C69" i="1"/>
  <c r="I68" i="1"/>
  <c r="G58" i="2" s="1"/>
  <c r="C68" i="1"/>
  <c r="I67" i="1"/>
  <c r="G57" i="2" s="1"/>
  <c r="C67" i="1"/>
  <c r="I66" i="1"/>
  <c r="G56" i="2" s="1"/>
  <c r="C66" i="1"/>
  <c r="U11" i="5"/>
  <c r="S11" i="5"/>
  <c r="R11" i="5"/>
  <c r="T4" i="5" l="1"/>
  <c r="T3" i="5"/>
  <c r="E3" i="5"/>
  <c r="E4" i="5"/>
  <c r="A12" i="5" l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G11" i="5"/>
  <c r="F11" i="5"/>
  <c r="D11" i="5"/>
  <c r="C11" i="5"/>
  <c r="L11" i="5"/>
  <c r="K7" i="5" l="1"/>
  <c r="E7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C1" i="2"/>
  <c r="B63" i="4" l="1"/>
  <c r="B64" i="4" s="1"/>
  <c r="B65" i="4" s="1"/>
  <c r="B66" i="4" s="1"/>
  <c r="B67" i="4" s="1"/>
  <c r="B68" i="4" s="1"/>
  <c r="B69" i="4" s="1"/>
  <c r="C46" i="2" l="1"/>
  <c r="D46" i="2"/>
  <c r="E46" i="2"/>
  <c r="F46" i="2"/>
  <c r="M46" i="2"/>
  <c r="AA21" i="5" s="1"/>
  <c r="C47" i="2"/>
  <c r="D47" i="2"/>
  <c r="E47" i="2"/>
  <c r="F47" i="2"/>
  <c r="M47" i="2"/>
  <c r="AA22" i="5" s="1"/>
  <c r="C48" i="2"/>
  <c r="D48" i="2"/>
  <c r="E48" i="2"/>
  <c r="F48" i="2"/>
  <c r="M48" i="2"/>
  <c r="AA23" i="5" s="1"/>
  <c r="C49" i="2"/>
  <c r="D49" i="2"/>
  <c r="E49" i="2"/>
  <c r="F49" i="2"/>
  <c r="M49" i="2"/>
  <c r="AA24" i="5" s="1"/>
  <c r="C50" i="2"/>
  <c r="D50" i="2"/>
  <c r="E50" i="2"/>
  <c r="F50" i="2"/>
  <c r="M50" i="2"/>
  <c r="AA25" i="5" s="1"/>
  <c r="C51" i="2"/>
  <c r="D51" i="2"/>
  <c r="E51" i="2"/>
  <c r="F51" i="2"/>
  <c r="M51" i="2"/>
  <c r="AA26" i="5" s="1"/>
  <c r="C52" i="2"/>
  <c r="D52" i="2"/>
  <c r="E52" i="2"/>
  <c r="F52" i="2"/>
  <c r="M52" i="2"/>
  <c r="AA27" i="5" s="1"/>
  <c r="C53" i="2"/>
  <c r="D53" i="2"/>
  <c r="E53" i="2"/>
  <c r="F53" i="2"/>
  <c r="M53" i="2"/>
  <c r="AA28" i="5" s="1"/>
  <c r="C54" i="2"/>
  <c r="D54" i="2"/>
  <c r="E54" i="2"/>
  <c r="F54" i="2"/>
  <c r="M54" i="2"/>
  <c r="AA29" i="5" s="1"/>
  <c r="C55" i="2"/>
  <c r="D55" i="2"/>
  <c r="E55" i="2"/>
  <c r="F55" i="2"/>
  <c r="M55" i="2"/>
  <c r="AA30" i="5" s="1"/>
  <c r="C56" i="1"/>
  <c r="I56" i="1"/>
  <c r="G46" i="2" s="1"/>
  <c r="C57" i="1"/>
  <c r="I57" i="1"/>
  <c r="G47" i="2" s="1"/>
  <c r="C58" i="1"/>
  <c r="I58" i="1"/>
  <c r="G48" i="2" s="1"/>
  <c r="C59" i="1"/>
  <c r="I59" i="1"/>
  <c r="G49" i="2" s="1"/>
  <c r="C60" i="1"/>
  <c r="I60" i="1"/>
  <c r="G50" i="2" s="1"/>
  <c r="C61" i="1"/>
  <c r="I61" i="1"/>
  <c r="G51" i="2" s="1"/>
  <c r="C62" i="1"/>
  <c r="I62" i="1"/>
  <c r="G52" i="2" s="1"/>
  <c r="C63" i="1"/>
  <c r="I63" i="1"/>
  <c r="G53" i="2" s="1"/>
  <c r="C64" i="1"/>
  <c r="I64" i="1"/>
  <c r="G54" i="2" s="1"/>
  <c r="C65" i="1"/>
  <c r="I65" i="1"/>
  <c r="G55" i="2" s="1"/>
  <c r="B31" i="4"/>
  <c r="B32" i="4" s="1"/>
  <c r="B33" i="4" s="1"/>
  <c r="B34" i="4" s="1"/>
  <c r="B35" i="4" s="1"/>
  <c r="B36" i="4" s="1"/>
  <c r="B37" i="4" s="1"/>
  <c r="B23" i="4"/>
  <c r="B24" i="4" s="1"/>
  <c r="B25" i="4" s="1"/>
  <c r="B26" i="4" s="1"/>
  <c r="B27" i="4" s="1"/>
  <c r="B28" i="4" s="1"/>
  <c r="B29" i="4" s="1"/>
  <c r="B15" i="4"/>
  <c r="B16" i="4" s="1"/>
  <c r="B17" i="4" s="1"/>
  <c r="B18" i="4" s="1"/>
  <c r="B19" i="4" s="1"/>
  <c r="B20" i="4" s="1"/>
  <c r="B21" i="4" s="1"/>
  <c r="B7" i="4"/>
  <c r="B8" i="4" s="1"/>
  <c r="B9" i="4" s="1"/>
  <c r="B10" i="4" s="1"/>
  <c r="B11" i="4" s="1"/>
  <c r="B12" i="4" s="1"/>
  <c r="B13" i="4" s="1"/>
  <c r="E6" i="1" l="1"/>
  <c r="M27" i="2"/>
  <c r="N32" i="5" s="1"/>
  <c r="M45" i="2" l="1"/>
  <c r="AA20" i="5" s="1"/>
  <c r="M44" i="2"/>
  <c r="AA19" i="5" s="1"/>
  <c r="M43" i="2"/>
  <c r="AA18" i="5" s="1"/>
  <c r="M42" i="2"/>
  <c r="AA17" i="5" s="1"/>
  <c r="M41" i="2"/>
  <c r="AA16" i="5" s="1"/>
  <c r="M40" i="2"/>
  <c r="AA15" i="5" s="1"/>
  <c r="M39" i="2"/>
  <c r="AA14" i="5" s="1"/>
  <c r="M38" i="2"/>
  <c r="AA13" i="5" s="1"/>
  <c r="M37" i="2"/>
  <c r="AA12" i="5" s="1"/>
  <c r="M36" i="2"/>
  <c r="AA11" i="5" s="1"/>
  <c r="M35" i="2"/>
  <c r="N40" i="5" s="1"/>
  <c r="M34" i="2"/>
  <c r="N39" i="5" s="1"/>
  <c r="M33" i="2"/>
  <c r="N38" i="5" s="1"/>
  <c r="M32" i="2"/>
  <c r="N37" i="5" s="1"/>
  <c r="M31" i="2"/>
  <c r="N36" i="5" s="1"/>
  <c r="M30" i="2"/>
  <c r="M29" i="2"/>
  <c r="N34" i="5" s="1"/>
  <c r="M28" i="2"/>
  <c r="N33" i="5" s="1"/>
  <c r="M26" i="2"/>
  <c r="N31" i="5" s="1"/>
  <c r="M25" i="2"/>
  <c r="N30" i="5" s="1"/>
  <c r="M24" i="2"/>
  <c r="N29" i="5" s="1"/>
  <c r="M23" i="2"/>
  <c r="N28" i="5" s="1"/>
  <c r="M22" i="2"/>
  <c r="N27" i="5" s="1"/>
  <c r="M21" i="2"/>
  <c r="N26" i="5" s="1"/>
  <c r="M20" i="2"/>
  <c r="N25" i="5" s="1"/>
  <c r="M19" i="2"/>
  <c r="N24" i="5" s="1"/>
  <c r="M18" i="2"/>
  <c r="N23" i="5" s="1"/>
  <c r="M17" i="2"/>
  <c r="N22" i="5" s="1"/>
  <c r="M16" i="2"/>
  <c r="N21" i="5" s="1"/>
  <c r="M15" i="2"/>
  <c r="N20" i="5" s="1"/>
  <c r="M14" i="2"/>
  <c r="N19" i="5" s="1"/>
  <c r="M13" i="2"/>
  <c r="N18" i="5" s="1"/>
  <c r="M12" i="2"/>
  <c r="N17" i="5" s="1"/>
  <c r="M11" i="2"/>
  <c r="N16" i="5" s="1"/>
  <c r="M10" i="2"/>
  <c r="N15" i="5" s="1"/>
  <c r="M9" i="2"/>
  <c r="N14" i="5" s="1"/>
  <c r="M8" i="2"/>
  <c r="N13" i="5" s="1"/>
  <c r="M7" i="2"/>
  <c r="N35" i="5" l="1"/>
  <c r="M7" i="5"/>
  <c r="N12" i="5"/>
  <c r="G7" i="5"/>
  <c r="D1" i="4"/>
  <c r="C1" i="4"/>
  <c r="A1" i="2"/>
  <c r="F45" i="2"/>
  <c r="D45" i="2"/>
  <c r="C45" i="2"/>
  <c r="F44" i="2"/>
  <c r="D44" i="2"/>
  <c r="C44" i="2"/>
  <c r="F43" i="2"/>
  <c r="D43" i="2"/>
  <c r="C43" i="2"/>
  <c r="F42" i="2"/>
  <c r="D42" i="2"/>
  <c r="C42" i="2"/>
  <c r="F41" i="2"/>
  <c r="D41" i="2"/>
  <c r="C41" i="2"/>
  <c r="F40" i="2"/>
  <c r="D40" i="2"/>
  <c r="C40" i="2"/>
  <c r="F39" i="2"/>
  <c r="D39" i="2"/>
  <c r="C39" i="2"/>
  <c r="F38" i="2"/>
  <c r="D38" i="2"/>
  <c r="C38" i="2"/>
  <c r="F37" i="2"/>
  <c r="D37" i="2"/>
  <c r="C37" i="2"/>
  <c r="F36" i="2"/>
  <c r="D36" i="2"/>
  <c r="C36" i="2"/>
  <c r="F35" i="2"/>
  <c r="D35" i="2"/>
  <c r="C35" i="2"/>
  <c r="F34" i="2"/>
  <c r="D34" i="2"/>
  <c r="C34" i="2"/>
  <c r="F33" i="2"/>
  <c r="D33" i="2"/>
  <c r="C33" i="2"/>
  <c r="F32" i="2"/>
  <c r="D32" i="2"/>
  <c r="C32" i="2"/>
  <c r="F31" i="2"/>
  <c r="D31" i="2"/>
  <c r="C31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F19" i="2"/>
  <c r="D19" i="2"/>
  <c r="C19" i="2"/>
  <c r="F18" i="2"/>
  <c r="D18" i="2"/>
  <c r="C18" i="2"/>
  <c r="F17" i="2"/>
  <c r="D17" i="2"/>
  <c r="C17" i="2"/>
  <c r="F16" i="2"/>
  <c r="D16" i="2"/>
  <c r="C16" i="2"/>
  <c r="F15" i="2"/>
  <c r="D15" i="2"/>
  <c r="C15" i="2"/>
  <c r="F14" i="2"/>
  <c r="D14" i="2"/>
  <c r="C14" i="2"/>
  <c r="F13" i="2"/>
  <c r="D13" i="2"/>
  <c r="C13" i="2"/>
  <c r="F12" i="2"/>
  <c r="D12" i="2"/>
  <c r="C12" i="2"/>
  <c r="F11" i="2"/>
  <c r="D11" i="2"/>
  <c r="C11" i="2"/>
  <c r="F10" i="2"/>
  <c r="D10" i="2"/>
  <c r="C10" i="2"/>
  <c r="F9" i="2"/>
  <c r="D9" i="2"/>
  <c r="C9" i="2"/>
  <c r="F8" i="2"/>
  <c r="D8" i="2"/>
  <c r="C8" i="2"/>
  <c r="F7" i="2"/>
  <c r="D7" i="2"/>
  <c r="C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F6" i="2"/>
  <c r="Q7" i="5" l="1"/>
  <c r="T7" i="5" s="1"/>
  <c r="Y8" i="5" s="1"/>
  <c r="C1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8" i="1"/>
  <c r="I55" i="1" l="1"/>
  <c r="G45" i="2" s="1"/>
  <c r="E45" i="2"/>
  <c r="I54" i="1"/>
  <c r="G44" i="2" s="1"/>
  <c r="E44" i="2"/>
  <c r="I53" i="1"/>
  <c r="G43" i="2" s="1"/>
  <c r="E43" i="2"/>
  <c r="I52" i="1"/>
  <c r="G42" i="2" s="1"/>
  <c r="E42" i="2"/>
  <c r="I51" i="1"/>
  <c r="G41" i="2" s="1"/>
  <c r="E41" i="2"/>
  <c r="I50" i="1"/>
  <c r="G40" i="2" s="1"/>
  <c r="E40" i="2"/>
  <c r="I49" i="1"/>
  <c r="G39" i="2" s="1"/>
  <c r="E39" i="2"/>
  <c r="I48" i="1"/>
  <c r="G38" i="2" s="1"/>
  <c r="E38" i="2"/>
  <c r="I47" i="1"/>
  <c r="G37" i="2" s="1"/>
  <c r="E37" i="2"/>
  <c r="I46" i="1"/>
  <c r="G36" i="2" s="1"/>
  <c r="E36" i="2"/>
  <c r="I45" i="1"/>
  <c r="G35" i="2" s="1"/>
  <c r="E35" i="2"/>
  <c r="I44" i="1"/>
  <c r="G34" i="2" s="1"/>
  <c r="E34" i="2"/>
  <c r="I43" i="1"/>
  <c r="G33" i="2" s="1"/>
  <c r="E33" i="2"/>
  <c r="I42" i="1"/>
  <c r="G32" i="2" s="1"/>
  <c r="E32" i="2"/>
  <c r="I41" i="1"/>
  <c r="G31" i="2" s="1"/>
  <c r="E31" i="2"/>
  <c r="I40" i="1"/>
  <c r="G30" i="2" s="1"/>
  <c r="E30" i="2"/>
  <c r="I39" i="1"/>
  <c r="G29" i="2" s="1"/>
  <c r="E29" i="2"/>
  <c r="I38" i="1"/>
  <c r="G28" i="2" s="1"/>
  <c r="E28" i="2"/>
  <c r="I37" i="1"/>
  <c r="G27" i="2" s="1"/>
  <c r="E27" i="2"/>
  <c r="I36" i="1"/>
  <c r="G26" i="2" s="1"/>
  <c r="E26" i="2"/>
  <c r="I35" i="1"/>
  <c r="G25" i="2" s="1"/>
  <c r="E25" i="2"/>
  <c r="I34" i="1"/>
  <c r="G24" i="2" s="1"/>
  <c r="E24" i="2"/>
  <c r="I33" i="1"/>
  <c r="G23" i="2" s="1"/>
  <c r="E23" i="2"/>
  <c r="I32" i="1"/>
  <c r="G22" i="2" s="1"/>
  <c r="E22" i="2"/>
  <c r="I31" i="1"/>
  <c r="G21" i="2" s="1"/>
  <c r="E21" i="2"/>
  <c r="I30" i="1"/>
  <c r="G20" i="2" s="1"/>
  <c r="E20" i="2"/>
  <c r="I29" i="1"/>
  <c r="G19" i="2" s="1"/>
  <c r="E19" i="2"/>
  <c r="I28" i="1"/>
  <c r="G18" i="2" s="1"/>
  <c r="E18" i="2"/>
  <c r="I27" i="1"/>
  <c r="G17" i="2" s="1"/>
  <c r="E17" i="2"/>
  <c r="I26" i="1"/>
  <c r="G16" i="2" s="1"/>
  <c r="E16" i="2"/>
  <c r="I25" i="1"/>
  <c r="G15" i="2" s="1"/>
  <c r="E15" i="2"/>
  <c r="I24" i="1"/>
  <c r="G14" i="2" s="1"/>
  <c r="E14" i="2"/>
  <c r="I23" i="1"/>
  <c r="G13" i="2" s="1"/>
  <c r="E13" i="2"/>
  <c r="I22" i="1"/>
  <c r="G12" i="2" s="1"/>
  <c r="E12" i="2"/>
  <c r="I21" i="1"/>
  <c r="G11" i="2" s="1"/>
  <c r="E11" i="2"/>
  <c r="I20" i="1"/>
  <c r="G10" i="2" s="1"/>
  <c r="E10" i="2"/>
  <c r="I19" i="1"/>
  <c r="G9" i="2" s="1"/>
  <c r="E9" i="2"/>
  <c r="I18" i="1"/>
  <c r="G8" i="2" s="1"/>
  <c r="E8" i="2"/>
  <c r="I17" i="1"/>
  <c r="G7" i="2" s="1"/>
  <c r="E7" i="2"/>
  <c r="I16" i="1"/>
  <c r="G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E6" i="2" l="1"/>
  <c r="Q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m-yuhara</author>
  </authors>
  <commentList>
    <comment ref="C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第○回の数字を入力する。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7文字以内で入力する。</t>
        </r>
      </text>
    </comment>
    <comment ref="D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領収書に印刷する宛名を入力する。</t>
        </r>
      </text>
    </comment>
    <comment ref="N1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審判協力できる場合は、
・氏名を入力
・審判種類：リストより選択。手入力も可能。
・審判登録：公認審判への登録「あり」・「なし」をリストより選択。
・補助員協力いただける場合は、人数を入力。</t>
        </r>
      </text>
    </comment>
    <comment ref="D1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「男子」「女子」のいずれかを選択。
※選択後は色が変わります。</t>
        </r>
      </text>
    </comment>
    <comment ref="E16" authorId="0" shapeId="0" xr:uid="{00000000-0006-0000-01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ナンバーカードがない場合は、仮の番号で入力する。
※男女合わせてで重複がないようにする事。</t>
        </r>
      </text>
    </comment>
  </commentList>
</comments>
</file>

<file path=xl/sharedStrings.xml><?xml version="1.0" encoding="utf-8"?>
<sst xmlns="http://schemas.openxmlformats.org/spreadsheetml/2006/main" count="220" uniqueCount="175">
  <si>
    <t>市町名等</t>
  </si>
  <si>
    <t>県名</t>
  </si>
  <si>
    <t>第</t>
  </si>
  <si>
    <t>のセルに入力してください。</t>
  </si>
  <si>
    <t>記入例</t>
  </si>
  <si>
    <t>記載責任者氏名</t>
  </si>
  <si>
    <t>記載責任者TEL</t>
  </si>
  <si>
    <t>※疑問点があった場合に連絡しますので必ず記載。</t>
  </si>
  <si>
    <t>選　手　名</t>
  </si>
  <si>
    <t>所属</t>
  </si>
  <si>
    <t>学年</t>
  </si>
  <si>
    <t>no.</t>
  </si>
  <si>
    <t>100m</t>
  </si>
  <si>
    <t>自己記録の入力方法</t>
  </si>
  <si>
    <t>１２秒３０　→　1230</t>
  </si>
  <si>
    <t>１３分２秒３４　→　130234</t>
  </si>
  <si>
    <t>１ｍ７５　→　175</t>
  </si>
  <si>
    <t>３４ｍ５６　→　3456</t>
  </si>
  <si>
    <t>走高跳</t>
  </si>
  <si>
    <t>走幅跳</t>
  </si>
  <si>
    <t>チーム名</t>
  </si>
  <si>
    <t>１分２秒３４　→　10234</t>
  </si>
  <si>
    <t>NO</t>
    <phoneticPr fontId="1"/>
  </si>
  <si>
    <t>ﾌﾘｶﾞﾅ</t>
    <phoneticPr fontId="1"/>
  </si>
  <si>
    <t>（例）</t>
    <rPh sb="1" eb="2">
      <t>レイ</t>
    </rPh>
    <phoneticPr fontId="1"/>
  </si>
  <si>
    <t>性別</t>
    <rPh sb="0" eb="2">
      <t>セイベツ</t>
    </rPh>
    <phoneticPr fontId="1"/>
  </si>
  <si>
    <t>（プログラム掲載用）→</t>
    <rPh sb="6" eb="8">
      <t>ケイサイ</t>
    </rPh>
    <rPh sb="8" eb="9">
      <t>ヨウ</t>
    </rPh>
    <phoneticPr fontId="1"/>
  </si>
  <si>
    <t>トラック種目</t>
    <rPh sb="4" eb="6">
      <t>シュモク</t>
    </rPh>
    <phoneticPr fontId="1"/>
  </si>
  <si>
    <t>個人種目
エントリー数</t>
    <rPh sb="0" eb="2">
      <t>コジン</t>
    </rPh>
    <rPh sb="2" eb="4">
      <t>シュモク</t>
    </rPh>
    <rPh sb="10" eb="11">
      <t>スウ</t>
    </rPh>
    <phoneticPr fontId="1"/>
  </si>
  <si>
    <t>※入力は半角数字で入力する。</t>
    <phoneticPr fontId="1"/>
  </si>
  <si>
    <t>注意：手動記録しかない場合も１００分の１秒まで記入する。</t>
    <phoneticPr fontId="1"/>
  </si>
  <si>
    <t>(末尾に0を付ける。)</t>
    <phoneticPr fontId="1"/>
  </si>
  <si>
    <t>※行の削除は絶対しないでください。</t>
    <rPh sb="1" eb="2">
      <t>ギョウ</t>
    </rPh>
    <rPh sb="3" eb="5">
      <t>サクジョ</t>
    </rPh>
    <rPh sb="6" eb="8">
      <t>ゼッタイ</t>
    </rPh>
    <phoneticPr fontId="1"/>
  </si>
  <si>
    <t>印</t>
    <rPh sb="0" eb="1">
      <t>イン</t>
    </rPh>
    <phoneticPr fontId="10"/>
  </si>
  <si>
    <t>参加料</t>
    <rPh sb="0" eb="3">
      <t>サンカリョウ</t>
    </rPh>
    <phoneticPr fontId="8"/>
  </si>
  <si>
    <t>種別</t>
    <rPh sb="0" eb="2">
      <t>シュベツ</t>
    </rPh>
    <phoneticPr fontId="1"/>
  </si>
  <si>
    <t>のセルは自動的に入ります。</t>
    <rPh sb="4" eb="7">
      <t>ジドウテキ</t>
    </rPh>
    <rPh sb="8" eb="9">
      <t>ハイ</t>
    </rPh>
    <phoneticPr fontId="1"/>
  </si>
  <si>
    <t>※出場種目の欄に自己記録を入力。</t>
    <phoneticPr fontId="1"/>
  </si>
  <si>
    <t>※記録がない場合は　「 なし 」　を入力。</t>
    <phoneticPr fontId="1"/>
  </si>
  <si>
    <t>所属住所</t>
  </si>
  <si>
    <t>校名・所属名（正式名）</t>
    <rPh sb="5" eb="6">
      <t>メイ</t>
    </rPh>
    <rPh sb="7" eb="10">
      <t>セイシキメイ</t>
    </rPh>
    <phoneticPr fontId="1"/>
  </si>
  <si>
    <t>校名・所属名</t>
    <phoneticPr fontId="10"/>
  </si>
  <si>
    <t>所属長・学校長</t>
    <phoneticPr fontId="10"/>
  </si>
  <si>
    <t>個人種目</t>
    <rPh sb="0" eb="2">
      <t>コジン</t>
    </rPh>
    <rPh sb="2" eb="4">
      <t>シュモク</t>
    </rPh>
    <phoneticPr fontId="8"/>
  </si>
  <si>
    <t>4x100mR</t>
    <phoneticPr fontId="8"/>
  </si>
  <si>
    <t>の種目は実施しません。数字の入力が有る場合は消してください。</t>
    <rPh sb="1" eb="3">
      <t>シュモク</t>
    </rPh>
    <rPh sb="4" eb="6">
      <t>ジッシ</t>
    </rPh>
    <rPh sb="11" eb="13">
      <t>スウジ</t>
    </rPh>
    <rPh sb="14" eb="16">
      <t>ニュウリョク</t>
    </rPh>
    <rPh sb="17" eb="18">
      <t>ア</t>
    </rPh>
    <rPh sb="19" eb="21">
      <t>バアイ</t>
    </rPh>
    <rPh sb="22" eb="23">
      <t>ケ</t>
    </rPh>
    <phoneticPr fontId="1"/>
  </si>
  <si>
    <t>円</t>
    <rPh sb="0" eb="1">
      <t>エン</t>
    </rPh>
    <phoneticPr fontId="8"/>
  </si>
  <si>
    <t>（男子</t>
    <rPh sb="1" eb="3">
      <t>ダンシ</t>
    </rPh>
    <phoneticPr fontId="10"/>
  </si>
  <si>
    <t>女子</t>
    <rPh sb="0" eb="2">
      <t>ジョシ</t>
    </rPh>
    <phoneticPr fontId="10"/>
  </si>
  <si>
    <t>NO</t>
  </si>
  <si>
    <t>ﾌﾘｶﾞﾅ</t>
  </si>
  <si>
    <t>円</t>
    <rPh sb="0" eb="1">
      <t>エン</t>
    </rPh>
    <phoneticPr fontId="10"/>
  </si>
  <si>
    <t>参加料合計</t>
    <rPh sb="0" eb="3">
      <t>サンカリョウ</t>
    </rPh>
    <rPh sb="3" eb="5">
      <t>ゴウケイ</t>
    </rPh>
    <phoneticPr fontId="8"/>
  </si>
  <si>
    <t>下記の選手の参加を認め、申込致します。</t>
    <rPh sb="0" eb="2">
      <t>カキ</t>
    </rPh>
    <rPh sb="3" eb="5">
      <t>センシュ</t>
    </rPh>
    <rPh sb="6" eb="8">
      <t>サンカ</t>
    </rPh>
    <rPh sb="9" eb="10">
      <t>ミト</t>
    </rPh>
    <rPh sb="12" eb="14">
      <t>モウシコミ</t>
    </rPh>
    <rPh sb="14" eb="15">
      <t>イタ</t>
    </rPh>
    <phoneticPr fontId="10"/>
  </si>
  <si>
    <t>自己記録</t>
    <rPh sb="0" eb="2">
      <t>ジコ</t>
    </rPh>
    <rPh sb="2" eb="4">
      <t>キロク</t>
    </rPh>
    <phoneticPr fontId="1"/>
  </si>
  <si>
    <t>５２秒３０　→　5230</t>
    <phoneticPr fontId="1"/>
  </si>
  <si>
    <t>小学生</t>
    <rPh sb="0" eb="3">
      <t>ショウガクセイ</t>
    </rPh>
    <phoneticPr fontId="1"/>
  </si>
  <si>
    <t>以下のナンバーカードで作成すること。</t>
    <rPh sb="0" eb="2">
      <t>イカ</t>
    </rPh>
    <rPh sb="11" eb="13">
      <t>サクセイ</t>
    </rPh>
    <phoneticPr fontId="1"/>
  </si>
  <si>
    <t>1000m</t>
    <phoneticPr fontId="1"/>
  </si>
  <si>
    <t>性別</t>
    <rPh sb="0" eb="2">
      <t>セイベツ</t>
    </rPh>
    <phoneticPr fontId="10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</si>
  <si>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</si>
  <si>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</si>
  <si>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</si>
  <si>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</si>
  <si>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</si>
  <si>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</si>
  <si>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</si>
  <si>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</si>
  <si>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小学男女混合 ４×１００ｍＲ</t>
    <rPh sb="0" eb="2">
      <t>ショウガク</t>
    </rPh>
    <rPh sb="2" eb="4">
      <t>ダンジョ</t>
    </rPh>
    <rPh sb="4" eb="6">
      <t>コンゴウ</t>
    </rPh>
    <phoneticPr fontId="1"/>
  </si>
  <si>
    <t>※各チーム、男女各２名ずつで競技を行います。</t>
    <rPh sb="1" eb="2">
      <t>カク</t>
    </rPh>
    <rPh sb="6" eb="8">
      <t>ダンジョ</t>
    </rPh>
    <rPh sb="8" eb="9">
      <t>カク</t>
    </rPh>
    <rPh sb="10" eb="11">
      <t>メイ</t>
    </rPh>
    <rPh sb="14" eb="16">
      <t>キョウギ</t>
    </rPh>
    <rPh sb="17" eb="18">
      <t>オコナ</t>
    </rPh>
    <phoneticPr fontId="1"/>
  </si>
  <si>
    <t>※審判協力お願いします。以下に入力してください。</t>
    <rPh sb="1" eb="3">
      <t>シンパン</t>
    </rPh>
    <rPh sb="3" eb="5">
      <t>キョウリョク</t>
    </rPh>
    <rPh sb="6" eb="7">
      <t>ネガ</t>
    </rPh>
    <rPh sb="12" eb="14">
      <t>イカ</t>
    </rPh>
    <rPh sb="15" eb="17">
      <t>ニュウリョク</t>
    </rPh>
    <phoneticPr fontId="1"/>
  </si>
  <si>
    <t>氏名</t>
    <rPh sb="0" eb="2">
      <t>シメイ</t>
    </rPh>
    <phoneticPr fontId="1"/>
  </si>
  <si>
    <t>審判種類</t>
    <rPh sb="0" eb="2">
      <t>シンパン</t>
    </rPh>
    <rPh sb="2" eb="4">
      <t>シュルイ</t>
    </rPh>
    <phoneticPr fontId="1"/>
  </si>
  <si>
    <t>審判登録</t>
    <rPh sb="0" eb="2">
      <t>シンパン</t>
    </rPh>
    <rPh sb="2" eb="4">
      <t>トウロク</t>
    </rPh>
    <phoneticPr fontId="1"/>
  </si>
  <si>
    <t>補助員協力：</t>
    <rPh sb="0" eb="3">
      <t>ホジョイン</t>
    </rPh>
    <rPh sb="3" eb="5">
      <t>キョウリョク</t>
    </rPh>
    <phoneticPr fontId="1"/>
  </si>
  <si>
    <t>人</t>
    <rPh sb="0" eb="1">
      <t>ニン</t>
    </rPh>
    <phoneticPr fontId="1"/>
  </si>
  <si>
    <t>審判協力：</t>
    <rPh sb="0" eb="2">
      <t>シンパン</t>
    </rPh>
    <rPh sb="2" eb="4">
      <t>キョウリョク</t>
    </rPh>
    <phoneticPr fontId="8"/>
  </si>
  <si>
    <t>補助員協力：</t>
    <rPh sb="0" eb="3">
      <t>ホジョイン</t>
    </rPh>
    <rPh sb="3" eb="5">
      <t>キョウリョク</t>
    </rPh>
    <phoneticPr fontId="8"/>
  </si>
  <si>
    <t>１．はじめに</t>
    <phoneticPr fontId="10"/>
  </si>
  <si>
    <t>各シートの黄色のセルに必要事項を入力します。</t>
    <rPh sb="0" eb="1">
      <t>カク</t>
    </rPh>
    <rPh sb="5" eb="7">
      <t>キイロ</t>
    </rPh>
    <rPh sb="11" eb="13">
      <t>ヒツヨウ</t>
    </rPh>
    <rPh sb="13" eb="15">
      <t>ジコウ</t>
    </rPh>
    <rPh sb="16" eb="18">
      <t>ニュウリョク</t>
    </rPh>
    <phoneticPr fontId="10"/>
  </si>
  <si>
    <t>他のセルにはさまざまな関数が入っており、保護がかけてありますので、勝手に変更したりしないで下さい。</t>
    <rPh sb="0" eb="1">
      <t>タ</t>
    </rPh>
    <rPh sb="11" eb="13">
      <t>カンスウ</t>
    </rPh>
    <rPh sb="14" eb="15">
      <t>ハイ</t>
    </rPh>
    <rPh sb="20" eb="22">
      <t>ホゴ</t>
    </rPh>
    <rPh sb="33" eb="35">
      <t>カッテ</t>
    </rPh>
    <rPh sb="36" eb="38">
      <t>ヘンコウ</t>
    </rPh>
    <rPh sb="45" eb="46">
      <t>クダ</t>
    </rPh>
    <phoneticPr fontId="10"/>
  </si>
  <si>
    <t>２．シートの種類</t>
    <rPh sb="6" eb="8">
      <t>シュルイ</t>
    </rPh>
    <phoneticPr fontId="10"/>
  </si>
  <si>
    <t>マニュアル</t>
    <phoneticPr fontId="10"/>
  </si>
  <si>
    <t>本シート</t>
    <rPh sb="0" eb="1">
      <t>ホン</t>
    </rPh>
    <phoneticPr fontId="10"/>
  </si>
  <si>
    <t>選手登録</t>
    <rPh sb="0" eb="2">
      <t>センシュ</t>
    </rPh>
    <rPh sb="2" eb="4">
      <t>トウロク</t>
    </rPh>
    <phoneticPr fontId="10"/>
  </si>
  <si>
    <t>記録会に参加する選手を入力します。</t>
    <rPh sb="0" eb="3">
      <t>キロクカイ</t>
    </rPh>
    <rPh sb="4" eb="6">
      <t>サンカ</t>
    </rPh>
    <rPh sb="8" eb="10">
      <t>センシュ</t>
    </rPh>
    <rPh sb="11" eb="13">
      <t>ニュウリョク</t>
    </rPh>
    <phoneticPr fontId="10"/>
  </si>
  <si>
    <t>参加する個人種目の欄に、記録を入力します。（1人2種目まで）</t>
    <rPh sb="0" eb="2">
      <t>サンカ</t>
    </rPh>
    <rPh sb="4" eb="6">
      <t>コジン</t>
    </rPh>
    <rPh sb="6" eb="8">
      <t>シュモク</t>
    </rPh>
    <rPh sb="9" eb="10">
      <t>ラン</t>
    </rPh>
    <rPh sb="12" eb="14">
      <t>キロク</t>
    </rPh>
    <rPh sb="15" eb="17">
      <t>ニュウリョク</t>
    </rPh>
    <rPh sb="23" eb="24">
      <t>ヒト</t>
    </rPh>
    <rPh sb="25" eb="27">
      <t>シュモク</t>
    </rPh>
    <phoneticPr fontId="10"/>
  </si>
  <si>
    <t>リレーに参加する選手のナンバーを入力します。</t>
    <rPh sb="4" eb="6">
      <t>サンカ</t>
    </rPh>
    <rPh sb="8" eb="10">
      <t>センシュ</t>
    </rPh>
    <rPh sb="16" eb="18">
      <t>ニュウリョク</t>
    </rPh>
    <phoneticPr fontId="10"/>
  </si>
  <si>
    <t>申込書</t>
    <rPh sb="0" eb="3">
      <t>モウシコミショ</t>
    </rPh>
    <phoneticPr fontId="10"/>
  </si>
  <si>
    <t>プリントアウトして、大会当日受付けに提出してください。</t>
    <rPh sb="10" eb="12">
      <t>タイカイ</t>
    </rPh>
    <rPh sb="12" eb="14">
      <t>トウジツ</t>
    </rPh>
    <rPh sb="14" eb="16">
      <t>ウケツ</t>
    </rPh>
    <rPh sb="18" eb="20">
      <t>テイシュツ</t>
    </rPh>
    <phoneticPr fontId="10"/>
  </si>
  <si>
    <t>学校・所属クラブの情報を入力してください。</t>
    <rPh sb="0" eb="2">
      <t>ガッコウ</t>
    </rPh>
    <rPh sb="3" eb="5">
      <t>ショゾク</t>
    </rPh>
    <rPh sb="9" eb="11">
      <t>ジョウホウ</t>
    </rPh>
    <rPh sb="12" eb="14">
      <t>ニュウリョク</t>
    </rPh>
    <phoneticPr fontId="10"/>
  </si>
  <si>
    <t>審判協力できる場合は、名前・審判種類・審判登録の有無を入力してください。</t>
    <rPh sb="0" eb="2">
      <t>シンパン</t>
    </rPh>
    <rPh sb="2" eb="4">
      <t>キョウリョク</t>
    </rPh>
    <rPh sb="7" eb="9">
      <t>バアイ</t>
    </rPh>
    <rPh sb="11" eb="13">
      <t>ナマエ</t>
    </rPh>
    <rPh sb="14" eb="16">
      <t>シンパン</t>
    </rPh>
    <rPh sb="16" eb="18">
      <t>シュルイ</t>
    </rPh>
    <rPh sb="19" eb="21">
      <t>シンパン</t>
    </rPh>
    <rPh sb="21" eb="23">
      <t>トウロク</t>
    </rPh>
    <rPh sb="24" eb="26">
      <t>ウム</t>
    </rPh>
    <rPh sb="27" eb="29">
      <t>ニュウリョク</t>
    </rPh>
    <phoneticPr fontId="10"/>
  </si>
  <si>
    <t>選手のナンバー、名前、フリガナ、学年を入力してください。</t>
    <rPh sb="0" eb="2">
      <t>センシュ</t>
    </rPh>
    <rPh sb="8" eb="10">
      <t>ナマエ</t>
    </rPh>
    <rPh sb="16" eb="18">
      <t>ガクネン</t>
    </rPh>
    <rPh sb="19" eb="21">
      <t>ニュウリョク</t>
    </rPh>
    <phoneticPr fontId="10"/>
  </si>
  <si>
    <t>ナンバー順になっていなくても可。</t>
    <rPh sb="4" eb="5">
      <t>ジュン</t>
    </rPh>
    <rPh sb="14" eb="15">
      <t>カ</t>
    </rPh>
    <phoneticPr fontId="10"/>
  </si>
  <si>
    <t>男女別に名簿を作成します。（左側：男子、右側：女子）</t>
    <rPh sb="0" eb="3">
      <t>ダンジョベツ</t>
    </rPh>
    <rPh sb="4" eb="6">
      <t>メイボ</t>
    </rPh>
    <rPh sb="7" eb="9">
      <t>サクセイ</t>
    </rPh>
    <rPh sb="14" eb="16">
      <t>ヒダリガワ</t>
    </rPh>
    <rPh sb="17" eb="19">
      <t>ダンシ</t>
    </rPh>
    <rPh sb="20" eb="22">
      <t>ミギガワ</t>
    </rPh>
    <rPh sb="23" eb="25">
      <t>ジョシ</t>
    </rPh>
    <phoneticPr fontId="10"/>
  </si>
  <si>
    <t>※これを元に組み分けを行います。</t>
    <rPh sb="4" eb="5">
      <t>モト</t>
    </rPh>
    <rPh sb="6" eb="7">
      <t>ク</t>
    </rPh>
    <rPh sb="8" eb="9">
      <t>ワ</t>
    </rPh>
    <rPh sb="11" eb="12">
      <t>オコナ</t>
    </rPh>
    <phoneticPr fontId="10"/>
  </si>
  <si>
    <t>出場種目に記録を入力します。</t>
    <rPh sb="0" eb="2">
      <t>シュツジョウ</t>
    </rPh>
    <rPh sb="2" eb="4">
      <t>シュモク</t>
    </rPh>
    <rPh sb="5" eb="7">
      <t>キロク</t>
    </rPh>
    <rPh sb="8" eb="10">
      <t>ニュウリョク</t>
    </rPh>
    <phoneticPr fontId="10"/>
  </si>
  <si>
    <t>（例）</t>
    <rPh sb="1" eb="2">
      <t>レイ</t>
    </rPh>
    <phoneticPr fontId="10"/>
  </si>
  <si>
    <t>１３秒０５</t>
    <rPh sb="2" eb="3">
      <t>ビョウ</t>
    </rPh>
    <phoneticPr fontId="10"/>
  </si>
  <si>
    <t>→</t>
    <phoneticPr fontId="10"/>
  </si>
  <si>
    <t>２分０７秒１２</t>
    <rPh sb="1" eb="2">
      <t>フン</t>
    </rPh>
    <rPh sb="4" eb="5">
      <t>ビョウ</t>
    </rPh>
    <phoneticPr fontId="10"/>
  </si>
  <si>
    <t>１ｍ４５</t>
    <phoneticPr fontId="10"/>
  </si>
  <si>
    <t>３２ｍ１９</t>
    <phoneticPr fontId="10"/>
  </si>
  <si>
    <t>※記録がない場合</t>
    <rPh sb="1" eb="3">
      <t>キロク</t>
    </rPh>
    <rPh sb="6" eb="8">
      <t>バアイ</t>
    </rPh>
    <phoneticPr fontId="10"/>
  </si>
  <si>
    <t>なし</t>
    <phoneticPr fontId="10"/>
  </si>
  <si>
    <t>　もしくは練習の記録でも構いません</t>
    <rPh sb="5" eb="7">
      <t>レンシュウ</t>
    </rPh>
    <rPh sb="8" eb="10">
      <t>キロク</t>
    </rPh>
    <rPh sb="12" eb="13">
      <t>カマ</t>
    </rPh>
    <phoneticPr fontId="10"/>
  </si>
  <si>
    <t>リレー出場の場合は、ナンバーを入力します。</t>
    <rPh sb="3" eb="5">
      <t>シュツジョウ</t>
    </rPh>
    <rPh sb="6" eb="8">
      <t>バアイ</t>
    </rPh>
    <rPh sb="15" eb="17">
      <t>ニュウリョク</t>
    </rPh>
    <phoneticPr fontId="10"/>
  </si>
  <si>
    <t>記録を入力します。</t>
    <rPh sb="0" eb="2">
      <t>キロク</t>
    </rPh>
    <rPh sb="3" eb="5">
      <t>ニュウリョク</t>
    </rPh>
    <phoneticPr fontId="10"/>
  </si>
  <si>
    <t>４９秒０５</t>
    <rPh sb="2" eb="3">
      <t>ビョウ</t>
    </rPh>
    <phoneticPr fontId="10"/>
  </si>
  <si>
    <t>１分０２秒４５</t>
    <rPh sb="1" eb="2">
      <t>フン</t>
    </rPh>
    <rPh sb="4" eb="5">
      <t>ビョウ</t>
    </rPh>
    <phoneticPr fontId="10"/>
  </si>
  <si>
    <t>上記シートに入力すれば、自動的に申込書は完成です。</t>
    <rPh sb="0" eb="2">
      <t>ジョウキ</t>
    </rPh>
    <rPh sb="6" eb="8">
      <t>ニュウリョク</t>
    </rPh>
    <rPh sb="12" eb="15">
      <t>ジドウテキ</t>
    </rPh>
    <rPh sb="16" eb="19">
      <t>モウシコミショ</t>
    </rPh>
    <rPh sb="20" eb="22">
      <t>カンセイ</t>
    </rPh>
    <phoneticPr fontId="10"/>
  </si>
  <si>
    <t>間違いがないか確認してください。</t>
    <rPh sb="0" eb="2">
      <t>マチガ</t>
    </rPh>
    <rPh sb="7" eb="9">
      <t>カクニン</t>
    </rPh>
    <phoneticPr fontId="10"/>
  </si>
  <si>
    <t>個人種目</t>
    <rPh sb="0" eb="2">
      <t>コジン</t>
    </rPh>
    <rPh sb="2" eb="4">
      <t>シュモク</t>
    </rPh>
    <phoneticPr fontId="10"/>
  </si>
  <si>
    <t>性別を必ず選択してください。（「男子」もしくは「女子」）</t>
    <rPh sb="0" eb="2">
      <t>セイベツ</t>
    </rPh>
    <rPh sb="3" eb="4">
      <t>カナラ</t>
    </rPh>
    <rPh sb="5" eb="7">
      <t>センタク</t>
    </rPh>
    <rPh sb="16" eb="18">
      <t>ダンシ</t>
    </rPh>
    <rPh sb="24" eb="26">
      <t>ジョシ</t>
    </rPh>
    <phoneticPr fontId="1"/>
  </si>
  <si>
    <t>保護者の方で補助員を出せる場合は、人数を入力してください。</t>
    <rPh sb="0" eb="3">
      <t>ホゴシャ</t>
    </rPh>
    <rPh sb="4" eb="5">
      <t>カタ</t>
    </rPh>
    <rPh sb="6" eb="9">
      <t>ホジョイン</t>
    </rPh>
    <rPh sb="10" eb="11">
      <t>ダ</t>
    </rPh>
    <rPh sb="13" eb="15">
      <t>バアイ</t>
    </rPh>
    <rPh sb="17" eb="19">
      <t>ニンズウ</t>
    </rPh>
    <rPh sb="20" eb="22">
      <t>ニュウリョク</t>
    </rPh>
    <phoneticPr fontId="10"/>
  </si>
  <si>
    <t>※男女通して同一ナンバーは不可</t>
    <rPh sb="1" eb="3">
      <t>ダンジョ</t>
    </rPh>
    <rPh sb="3" eb="4">
      <t>トオ</t>
    </rPh>
    <rPh sb="6" eb="8">
      <t>ドウイツ</t>
    </rPh>
    <rPh sb="13" eb="15">
      <t>フカ</t>
    </rPh>
    <phoneticPr fontId="10"/>
  </si>
  <si>
    <t>男女混合4x100R</t>
    <rPh sb="0" eb="2">
      <t>ダンジョ</t>
    </rPh>
    <rPh sb="2" eb="4">
      <t>コンゴウ</t>
    </rPh>
    <phoneticPr fontId="10"/>
  </si>
  <si>
    <t>　もしくは練習の記録でも構いません。</t>
    <rPh sb="5" eb="7">
      <t>レンシュウ</t>
    </rPh>
    <rPh sb="8" eb="10">
      <t>キロク</t>
    </rPh>
    <rPh sb="12" eb="13">
      <t>カマ</t>
    </rPh>
    <phoneticPr fontId="10"/>
  </si>
  <si>
    <t>1チーム男子2名以上、女子2名以上で編成すること。</t>
    <rPh sb="4" eb="6">
      <t>ダンシ</t>
    </rPh>
    <rPh sb="7" eb="8">
      <t>メイ</t>
    </rPh>
    <rPh sb="8" eb="10">
      <t>イジョウ</t>
    </rPh>
    <rPh sb="11" eb="13">
      <t>ジョシ</t>
    </rPh>
    <rPh sb="14" eb="15">
      <t>メイ</t>
    </rPh>
    <rPh sb="15" eb="17">
      <t>イジョウ</t>
    </rPh>
    <rPh sb="18" eb="20">
      <t>ヘンセイ</t>
    </rPh>
    <phoneticPr fontId="1"/>
  </si>
  <si>
    <t>チーム</t>
    <phoneticPr fontId="1"/>
  </si>
  <si>
    <t>人</t>
    <rPh sb="0" eb="1">
      <t>ニン</t>
    </rPh>
    <phoneticPr fontId="10"/>
  </si>
  <si>
    <t>種目</t>
    <rPh sb="0" eb="2">
      <t>シュモク</t>
    </rPh>
    <phoneticPr fontId="8"/>
  </si>
  <si>
    <t>＋</t>
    <phoneticPr fontId="8"/>
  </si>
  <si>
    <t>種目=</t>
    <rPh sb="0" eb="2">
      <t>シュモク</t>
    </rPh>
    <phoneticPr fontId="10"/>
  </si>
  <si>
    <t>（1チーム当たり）</t>
    <rPh sb="5" eb="6">
      <t>ア</t>
    </rPh>
    <phoneticPr fontId="8"/>
  </si>
  <si>
    <t>×</t>
    <phoneticPr fontId="8"/>
  </si>
  <si>
    <t>チーム=</t>
    <phoneticPr fontId="8"/>
  </si>
  <si>
    <t>円</t>
    <rPh sb="0" eb="1">
      <t>エン</t>
    </rPh>
    <phoneticPr fontId="8"/>
  </si>
  <si>
    <t>種目）</t>
    <rPh sb="0" eb="2">
      <t>シュモク</t>
    </rPh>
    <phoneticPr fontId="8"/>
  </si>
  <si>
    <t>登録県</t>
    <rPh sb="0" eb="3">
      <t>トウロクケン</t>
    </rPh>
    <phoneticPr fontId="1"/>
  </si>
  <si>
    <t>小学生</t>
    <rPh sb="0" eb="3">
      <t>ショウガクセイ</t>
    </rPh>
    <phoneticPr fontId="1"/>
  </si>
  <si>
    <t>開催日：</t>
    <rPh sb="0" eb="3">
      <t>カイサイビ</t>
    </rPh>
    <phoneticPr fontId="1"/>
  </si>
  <si>
    <t>開催日</t>
    <rPh sb="0" eb="3">
      <t>カイサイビ</t>
    </rPh>
    <phoneticPr fontId="1"/>
  </si>
  <si>
    <t>石川県</t>
    <rPh sb="0" eb="3">
      <t>イシカワケン</t>
    </rPh>
    <phoneticPr fontId="1"/>
  </si>
  <si>
    <t>金沢市陸上競技記録会申込データ（小学生）入力について</t>
    <rPh sb="0" eb="2">
      <t>カナザワ</t>
    </rPh>
    <rPh sb="2" eb="3">
      <t>シ</t>
    </rPh>
    <rPh sb="3" eb="5">
      <t>リクジョウ</t>
    </rPh>
    <rPh sb="5" eb="7">
      <t>キョウギ</t>
    </rPh>
    <rPh sb="7" eb="10">
      <t>キロクカイ</t>
    </rPh>
    <rPh sb="10" eb="12">
      <t>モウシコミ</t>
    </rPh>
    <rPh sb="16" eb="19">
      <t>ショウガクセイ</t>
    </rPh>
    <rPh sb="20" eb="22">
      <t>ニュウリョク</t>
    </rPh>
    <phoneticPr fontId="10"/>
  </si>
  <si>
    <t>1～100</t>
    <phoneticPr fontId="1"/>
  </si>
  <si>
    <t>金沢市陸上教室</t>
    <rPh sb="0" eb="3">
      <t>カナザワシ</t>
    </rPh>
    <rPh sb="3" eb="5">
      <t>リクジョウ</t>
    </rPh>
    <rPh sb="5" eb="7">
      <t>キョウシツ</t>
    </rPh>
    <phoneticPr fontId="1"/>
  </si>
  <si>
    <t>金沢市小学生陸上教室→金沢市陸上教室</t>
    <rPh sb="0" eb="3">
      <t>カナザワシ</t>
    </rPh>
    <rPh sb="3" eb="6">
      <t>ショウガクセイ</t>
    </rPh>
    <rPh sb="6" eb="8">
      <t>リクジョウ</t>
    </rPh>
    <rPh sb="8" eb="10">
      <t>キョウシツ</t>
    </rPh>
    <rPh sb="11" eb="14">
      <t>カナザワシ</t>
    </rPh>
    <rPh sb="14" eb="18">
      <t>リクジョウキョウシツ</t>
    </rPh>
    <phoneticPr fontId="1"/>
  </si>
  <si>
    <t>kanazawaAC.Jr→金沢AC.Jr</t>
    <rPh sb="14" eb="16">
      <t>カナザワ</t>
    </rPh>
    <phoneticPr fontId="1"/>
  </si>
  <si>
    <t>金沢市内小学校</t>
    <rPh sb="0" eb="4">
      <t>カナザワシナイ</t>
    </rPh>
    <rPh sb="4" eb="7">
      <t>ショウガッコウ</t>
    </rPh>
    <phoneticPr fontId="1"/>
  </si>
  <si>
    <t>201～</t>
    <phoneticPr fontId="1"/>
  </si>
  <si>
    <t>101～</t>
    <phoneticPr fontId="1"/>
  </si>
  <si>
    <t>金沢AC.Jr</t>
  </si>
  <si>
    <t>301～</t>
    <phoneticPr fontId="1"/>
  </si>
  <si>
    <t>スポコム金沢南</t>
    <rPh sb="4" eb="6">
      <t>カナザワ</t>
    </rPh>
    <rPh sb="6" eb="7">
      <t>ミナミ</t>
    </rPh>
    <phoneticPr fontId="1"/>
  </si>
  <si>
    <t>401～</t>
    <phoneticPr fontId="1"/>
  </si>
  <si>
    <t>スタータス</t>
    <phoneticPr fontId="1"/>
  </si>
  <si>
    <t>801～</t>
    <phoneticPr fontId="1"/>
  </si>
  <si>
    <t>ゼブラン</t>
    <phoneticPr fontId="1"/>
  </si>
  <si>
    <t>クラブ名</t>
    <rPh sb="3" eb="4">
      <t>メイ</t>
    </rPh>
    <phoneticPr fontId="1"/>
  </si>
  <si>
    <t>金沢市</t>
    <rPh sb="0" eb="3">
      <t>カナザワシ</t>
    </rPh>
    <phoneticPr fontId="1"/>
  </si>
  <si>
    <t>金沢市陸上教室</t>
    <rPh sb="0" eb="3">
      <t>カナザワシ</t>
    </rPh>
    <rPh sb="3" eb="7">
      <t>リクジョウキョウシツ</t>
    </rPh>
    <phoneticPr fontId="1"/>
  </si>
  <si>
    <t>男子</t>
  </si>
  <si>
    <t>辻村　和義</t>
    <rPh sb="0" eb="2">
      <t>ツジムラ</t>
    </rPh>
    <rPh sb="3" eb="5">
      <t>カズヨシ</t>
    </rPh>
    <phoneticPr fontId="1"/>
  </si>
  <si>
    <t>ﾂｼﾞﾑﾗｶｽﾞﾖｼ</t>
    <phoneticPr fontId="1"/>
  </si>
  <si>
    <t>9月？</t>
    <rPh sb="1" eb="2">
      <t>ガツ</t>
    </rPh>
    <phoneticPr fontId="1"/>
  </si>
  <si>
    <t>住所</t>
    <phoneticPr fontId="1"/>
  </si>
  <si>
    <t>金沢市入江1-567</t>
    <rPh sb="0" eb="3">
      <t>カナザワシ</t>
    </rPh>
    <rPh sb="3" eb="5">
      <t>イリエ</t>
    </rPh>
    <phoneticPr fontId="1"/>
  </si>
  <si>
    <t>野村泰裕</t>
    <rPh sb="0" eb="4">
      <t>ノムラヤスヒロ</t>
    </rPh>
    <phoneticPr fontId="1"/>
  </si>
  <si>
    <t>090-2832-8911</t>
    <phoneticPr fontId="1"/>
  </si>
  <si>
    <t>ジャベ投</t>
    <phoneticPr fontId="1"/>
  </si>
  <si>
    <t>フィールド種目（どちらか）</t>
    <rPh sb="5" eb="7">
      <t>シュモク</t>
    </rPh>
    <phoneticPr fontId="1"/>
  </si>
  <si>
    <t>女子</t>
  </si>
  <si>
    <t>油田　千愛</t>
    <rPh sb="0" eb="2">
      <t>アブラダ</t>
    </rPh>
    <rPh sb="3" eb="5">
      <t>チア</t>
    </rPh>
    <phoneticPr fontId="1"/>
  </si>
  <si>
    <t>ｱﾌﾞﾗﾀﾞﾁｱ</t>
    <phoneticPr fontId="1"/>
  </si>
  <si>
    <t>金沢　花子</t>
    <rPh sb="0" eb="2">
      <t>カナザワ</t>
    </rPh>
    <rPh sb="3" eb="5">
      <t>ハナコ</t>
    </rPh>
    <phoneticPr fontId="1"/>
  </si>
  <si>
    <t>ｶﾅｻﾞﾜﾊﾅｺ</t>
    <phoneticPr fontId="1"/>
  </si>
  <si>
    <t>※記録がない場合も何か数字を入れてください。適当に遅いタイムを入れてください。</t>
    <rPh sb="9" eb="10">
      <t>ナニ</t>
    </rPh>
    <rPh sb="11" eb="13">
      <t>スウジ</t>
    </rPh>
    <rPh sb="14" eb="15">
      <t>イ</t>
    </rPh>
    <rPh sb="22" eb="24">
      <t>テキトウ</t>
    </rPh>
    <rPh sb="25" eb="26">
      <t>オソ</t>
    </rPh>
    <rPh sb="31" eb="32">
      <t>イ</t>
    </rPh>
    <phoneticPr fontId="1"/>
  </si>
  <si>
    <t>男子</t>
    <rPh sb="0" eb="2">
      <t>ダンシ</t>
    </rPh>
    <phoneticPr fontId="1"/>
  </si>
  <si>
    <t>金沢　太郎</t>
    <rPh sb="0" eb="2">
      <t>カナザワ</t>
    </rPh>
    <rPh sb="3" eb="5">
      <t>タロウ</t>
    </rPh>
    <phoneticPr fontId="1"/>
  </si>
  <si>
    <t>ｶﾅｻﾞﾜﾀﾛｳ</t>
    <phoneticPr fontId="1"/>
  </si>
  <si>
    <t>保険料を加えてください</t>
    <rPh sb="0" eb="3">
      <t>ホケンリョウ</t>
    </rPh>
    <rPh sb="4" eb="5">
      <t>クワ</t>
    </rPh>
    <phoneticPr fontId="8"/>
  </si>
  <si>
    <t>アスリッシュ</t>
    <phoneticPr fontId="1"/>
  </si>
  <si>
    <t>601～</t>
    <phoneticPr fontId="1"/>
  </si>
  <si>
    <t>回　2025リレーカーニバル兼春季記録会</t>
    <rPh sb="14" eb="15">
      <t>ケン</t>
    </rPh>
    <rPh sb="15" eb="17">
      <t>シュンキ</t>
    </rPh>
    <rPh sb="17" eb="20">
      <t>キロクカイ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</si>
</sst>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&quot;(&quot;0&quot;)&quot;"/>
    <numFmt numFmtId="177" formatCode="0.00_);[Red]\(0.00\)"/>
    <numFmt numFmtId="178" formatCode="#&quot;人&quot;"/>
    <numFmt numFmtId="179" formatCode="&quot;小学生 &quot;#&quot; 円&quot;"/>
    <numFmt numFmtId="180" formatCode="&quot;リレー &quot;#&quot; 円&quot;"/>
    <numFmt numFmtId="181" formatCode="#,##0_);[Red]\(#,##0\)"/>
    <numFmt numFmtId="182" formatCode="yyyy&quot;年&quot;m&quot;月&quot;d&quot;日&quot;;@"/>
    <numFmt numFmtId="183" formatCode="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i/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i/>
      <sz val="10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0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6" borderId="0" xfId="0" applyFill="1">
      <alignment vertical="center"/>
    </xf>
    <xf numFmtId="0" fontId="13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177" fontId="9" fillId="0" borderId="25" xfId="0" applyNumberFormat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5" fontId="16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7" fontId="9" fillId="0" borderId="7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shrinkToFit="1"/>
    </xf>
    <xf numFmtId="176" fontId="0" fillId="8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19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vertical="center" shrinkToFit="1"/>
    </xf>
    <xf numFmtId="0" fontId="9" fillId="0" borderId="47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59" xfId="0" applyBorder="1">
      <alignment vertical="center"/>
    </xf>
    <xf numFmtId="0" fontId="20" fillId="0" borderId="0" xfId="2" applyFont="1">
      <alignment vertical="center"/>
    </xf>
    <xf numFmtId="0" fontId="8" fillId="0" borderId="0" xfId="2">
      <alignment vertical="center"/>
    </xf>
    <xf numFmtId="0" fontId="8" fillId="0" borderId="0" xfId="2" applyAlignment="1">
      <alignment horizontal="right" vertical="center"/>
    </xf>
    <xf numFmtId="0" fontId="22" fillId="0" borderId="0" xfId="2" applyFont="1">
      <alignment vertical="center"/>
    </xf>
    <xf numFmtId="0" fontId="21" fillId="0" borderId="0" xfId="2" applyFont="1">
      <alignment vertical="center"/>
    </xf>
    <xf numFmtId="38" fontId="14" fillId="0" borderId="2" xfId="0" applyNumberFormat="1" applyFont="1" applyBorder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2" xfId="0" applyFont="1" applyBorder="1">
      <alignment vertical="center"/>
    </xf>
    <xf numFmtId="177" fontId="27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178" fontId="27" fillId="0" borderId="2" xfId="0" applyNumberFormat="1" applyFont="1" applyBorder="1" applyAlignment="1">
      <alignment horizontal="center" vertical="center"/>
    </xf>
    <xf numFmtId="0" fontId="27" fillId="0" borderId="60" xfId="0" applyFont="1" applyBorder="1" applyAlignment="1">
      <alignment horizontal="right" vertical="center"/>
    </xf>
    <xf numFmtId="0" fontId="27" fillId="0" borderId="60" xfId="0" applyFont="1" applyBorder="1">
      <alignment vertical="center"/>
    </xf>
    <xf numFmtId="0" fontId="27" fillId="0" borderId="60" xfId="0" applyFont="1" applyBorder="1" applyAlignment="1">
      <alignment horizontal="center" vertical="center"/>
    </xf>
    <xf numFmtId="0" fontId="27" fillId="0" borderId="62" xfId="0" applyFont="1" applyBorder="1">
      <alignment vertical="center"/>
    </xf>
    <xf numFmtId="0" fontId="27" fillId="0" borderId="64" xfId="0" applyFont="1" applyBorder="1">
      <alignment vertical="center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>
      <alignment vertical="center"/>
    </xf>
    <xf numFmtId="0" fontId="27" fillId="0" borderId="0" xfId="0" applyFont="1" applyAlignment="1">
      <alignment horizontal="left" vertical="center"/>
    </xf>
    <xf numFmtId="38" fontId="27" fillId="0" borderId="60" xfId="1" applyFont="1" applyBorder="1" applyAlignment="1">
      <alignment vertical="center"/>
    </xf>
    <xf numFmtId="0" fontId="27" fillId="0" borderId="66" xfId="0" applyFont="1" applyBorder="1" applyAlignment="1">
      <alignment horizontal="right" vertical="center"/>
    </xf>
    <xf numFmtId="179" fontId="27" fillId="0" borderId="61" xfId="1" applyNumberFormat="1" applyFont="1" applyBorder="1" applyAlignment="1">
      <alignment vertical="center"/>
    </xf>
    <xf numFmtId="180" fontId="27" fillId="0" borderId="63" xfId="1" applyNumberFormat="1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182" fontId="0" fillId="0" borderId="0" xfId="0" applyNumberFormat="1" applyAlignment="1">
      <alignment horizontal="center" vertical="center" shrinkToFit="1"/>
    </xf>
    <xf numFmtId="183" fontId="28" fillId="0" borderId="0" xfId="0" applyNumberFormat="1" applyFont="1">
      <alignment vertical="center"/>
    </xf>
    <xf numFmtId="0" fontId="28" fillId="0" borderId="0" xfId="0" applyFont="1">
      <alignment vertical="center"/>
    </xf>
    <xf numFmtId="183" fontId="0" fillId="0" borderId="0" xfId="0" applyNumberFormat="1">
      <alignment vertical="center"/>
    </xf>
    <xf numFmtId="0" fontId="0" fillId="6" borderId="1" xfId="0" applyFill="1" applyBorder="1" applyProtection="1">
      <alignment vertical="center"/>
      <protection locked="0"/>
    </xf>
    <xf numFmtId="0" fontId="1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Protection="1">
      <alignment vertical="center"/>
      <protection locked="0"/>
    </xf>
    <xf numFmtId="0" fontId="0" fillId="0" borderId="0" xfId="0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2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9" xfId="0" applyBorder="1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5" borderId="1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7" fillId="0" borderId="64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9" fillId="0" borderId="24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0" fontId="9" fillId="0" borderId="47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9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0" fontId="9" fillId="0" borderId="18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9" fillId="0" borderId="54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43" xfId="0" applyFont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7" fontId="9" fillId="0" borderId="14" xfId="0" applyNumberFormat="1" applyFont="1" applyBorder="1" applyAlignment="1">
      <alignment horizontal="center" vertical="center" shrinkToFit="1"/>
    </xf>
    <xf numFmtId="177" fontId="9" fillId="0" borderId="15" xfId="0" applyNumberFormat="1" applyFon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177" fontId="9" fillId="0" borderId="7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27" fillId="0" borderId="36" xfId="0" applyFont="1" applyBorder="1" applyAlignment="1">
      <alignment horizontal="left" vertical="center" indent="1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27" fillId="0" borderId="60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indent="1"/>
    </xf>
    <xf numFmtId="181" fontId="27" fillId="0" borderId="64" xfId="0" applyNumberFormat="1" applyFont="1" applyBorder="1" applyAlignment="1">
      <alignment horizontal="right" vertical="center"/>
    </xf>
    <xf numFmtId="0" fontId="27" fillId="0" borderId="64" xfId="0" applyFont="1" applyBorder="1" applyAlignment="1">
      <alignment horizontal="center" vertical="center"/>
    </xf>
    <xf numFmtId="0" fontId="27" fillId="0" borderId="2" xfId="0" applyFont="1" applyBorder="1" applyAlignment="1">
      <alignment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7"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0</xdr:row>
      <xdr:rowOff>28575</xdr:rowOff>
    </xdr:from>
    <xdr:to>
      <xdr:col>2</xdr:col>
      <xdr:colOff>1085849</xdr:colOff>
      <xdr:row>5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8574" y="28575"/>
          <a:ext cx="1838325" cy="1152525"/>
        </a:xfrm>
        <a:prstGeom prst="rect">
          <a:avLst/>
        </a:prstGeom>
        <a:noFill/>
        <a:ln w="1905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自動的に入ります。提出不要。保険料一人</a:t>
          </a:r>
          <a:r>
            <a:rPr kumimoji="1" lang="en-US" altLang="ja-JP" sz="1100" b="1">
              <a:solidFill>
                <a:srgbClr val="FF0000"/>
              </a:solidFill>
            </a:rPr>
            <a:t>100</a:t>
          </a:r>
          <a:r>
            <a:rPr kumimoji="1" lang="ja-JP" altLang="en-US" sz="1100" b="1">
              <a:solidFill>
                <a:srgbClr val="FF0000"/>
              </a:solidFill>
            </a:rPr>
            <a:t>円を加えてください。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E44"/>
  <sheetViews>
    <sheetView tabSelected="1" topLeftCell="A20" workbookViewId="0">
      <selection activeCell="I50" sqref="I50"/>
    </sheetView>
  </sheetViews>
  <sheetFormatPr defaultRowHeight="13.5" x14ac:dyDescent="0.15"/>
  <cols>
    <col min="1" max="1" width="4" style="77" customWidth="1"/>
    <col min="2" max="2" width="15.625" style="77" customWidth="1"/>
    <col min="3" max="3" width="11.75" style="77" customWidth="1"/>
    <col min="4" max="4" width="3.375" style="77" bestFit="1" customWidth="1"/>
    <col min="5" max="5" width="6.5" style="77" bestFit="1" customWidth="1"/>
    <col min="6" max="16384" width="9" style="77"/>
  </cols>
  <sheetData>
    <row r="1" spans="1:3" ht="18.75" x14ac:dyDescent="0.15">
      <c r="A1" s="76" t="s">
        <v>134</v>
      </c>
    </row>
    <row r="3" spans="1:3" ht="18.75" x14ac:dyDescent="0.15">
      <c r="A3" s="76" t="s">
        <v>78</v>
      </c>
    </row>
    <row r="4" spans="1:3" x14ac:dyDescent="0.15">
      <c r="B4" s="77" t="s">
        <v>79</v>
      </c>
    </row>
    <row r="5" spans="1:3" x14ac:dyDescent="0.15">
      <c r="B5" s="77" t="s">
        <v>80</v>
      </c>
    </row>
    <row r="7" spans="1:3" ht="18.75" x14ac:dyDescent="0.15">
      <c r="A7" s="76" t="s">
        <v>81</v>
      </c>
    </row>
    <row r="8" spans="1:3" x14ac:dyDescent="0.15">
      <c r="B8" s="77" t="s">
        <v>82</v>
      </c>
      <c r="C8" s="77" t="s">
        <v>83</v>
      </c>
    </row>
    <row r="9" spans="1:3" x14ac:dyDescent="0.15">
      <c r="B9" s="77" t="s">
        <v>84</v>
      </c>
      <c r="C9" s="77" t="s">
        <v>85</v>
      </c>
    </row>
    <row r="10" spans="1:3" x14ac:dyDescent="0.15">
      <c r="B10" s="77" t="s">
        <v>112</v>
      </c>
      <c r="C10" s="77" t="s">
        <v>86</v>
      </c>
    </row>
    <row r="11" spans="1:3" x14ac:dyDescent="0.15">
      <c r="B11" s="77" t="s">
        <v>116</v>
      </c>
      <c r="C11" s="77" t="s">
        <v>87</v>
      </c>
    </row>
    <row r="12" spans="1:3" x14ac:dyDescent="0.15">
      <c r="B12" s="77" t="s">
        <v>88</v>
      </c>
      <c r="C12" s="77" t="s">
        <v>89</v>
      </c>
    </row>
    <row r="14" spans="1:3" ht="18.75" x14ac:dyDescent="0.15">
      <c r="A14" s="76" t="str">
        <f>"３．"&amp;B9</f>
        <v>３．選手登録</v>
      </c>
    </row>
    <row r="15" spans="1:3" x14ac:dyDescent="0.15">
      <c r="B15" s="77" t="s">
        <v>90</v>
      </c>
    </row>
    <row r="16" spans="1:3" x14ac:dyDescent="0.15">
      <c r="B16" s="77" t="s">
        <v>91</v>
      </c>
    </row>
    <row r="17" spans="1:5" x14ac:dyDescent="0.15">
      <c r="B17" s="77" t="s">
        <v>114</v>
      </c>
    </row>
    <row r="18" spans="1:5" x14ac:dyDescent="0.15">
      <c r="B18" s="77" t="s">
        <v>92</v>
      </c>
    </row>
    <row r="19" spans="1:5" x14ac:dyDescent="0.15">
      <c r="B19" s="77" t="s">
        <v>113</v>
      </c>
    </row>
    <row r="20" spans="1:5" x14ac:dyDescent="0.15">
      <c r="B20" s="77" t="s">
        <v>93</v>
      </c>
    </row>
    <row r="21" spans="1:5" x14ac:dyDescent="0.15">
      <c r="B21" s="77" t="s">
        <v>94</v>
      </c>
    </row>
    <row r="22" spans="1:5" x14ac:dyDescent="0.15">
      <c r="B22" s="80" t="s">
        <v>115</v>
      </c>
    </row>
    <row r="24" spans="1:5" ht="18.75" x14ac:dyDescent="0.15">
      <c r="A24" s="76" t="str">
        <f>"４．"&amp;B10</f>
        <v>４．個人種目</v>
      </c>
      <c r="C24" s="77" t="s">
        <v>95</v>
      </c>
    </row>
    <row r="25" spans="1:5" x14ac:dyDescent="0.15">
      <c r="B25" s="77" t="s">
        <v>96</v>
      </c>
    </row>
    <row r="26" spans="1:5" x14ac:dyDescent="0.15">
      <c r="B26" s="78" t="s">
        <v>97</v>
      </c>
      <c r="C26" s="77" t="s">
        <v>98</v>
      </c>
      <c r="D26" s="77" t="s">
        <v>99</v>
      </c>
      <c r="E26" s="78">
        <v>1305</v>
      </c>
    </row>
    <row r="27" spans="1:5" x14ac:dyDescent="0.15">
      <c r="C27" s="77" t="s">
        <v>100</v>
      </c>
      <c r="D27" s="77" t="s">
        <v>99</v>
      </c>
      <c r="E27" s="78">
        <v>20712</v>
      </c>
    </row>
    <row r="28" spans="1:5" x14ac:dyDescent="0.15">
      <c r="C28" s="77" t="s">
        <v>101</v>
      </c>
      <c r="D28" s="77" t="s">
        <v>99</v>
      </c>
      <c r="E28" s="78">
        <v>145</v>
      </c>
    </row>
    <row r="29" spans="1:5" x14ac:dyDescent="0.15">
      <c r="C29" s="77" t="s">
        <v>102</v>
      </c>
      <c r="D29" s="77" t="s">
        <v>99</v>
      </c>
      <c r="E29" s="78">
        <v>3219</v>
      </c>
    </row>
    <row r="30" spans="1:5" x14ac:dyDescent="0.15">
      <c r="B30" s="77" t="s">
        <v>103</v>
      </c>
      <c r="D30" s="77" t="s">
        <v>99</v>
      </c>
      <c r="E30" s="78" t="s">
        <v>104</v>
      </c>
    </row>
    <row r="31" spans="1:5" x14ac:dyDescent="0.15">
      <c r="B31" s="77" t="s">
        <v>117</v>
      </c>
      <c r="E31" s="78"/>
    </row>
    <row r="32" spans="1:5" x14ac:dyDescent="0.15">
      <c r="E32" s="78"/>
    </row>
    <row r="33" spans="1:5" ht="18.75" x14ac:dyDescent="0.15">
      <c r="A33" s="76" t="str">
        <f>"５．"&amp;DBCS(B11)</f>
        <v>５．男女混合４ｘ１００Ｒ</v>
      </c>
    </row>
    <row r="34" spans="1:5" x14ac:dyDescent="0.15">
      <c r="B34" s="77" t="s">
        <v>106</v>
      </c>
    </row>
    <row r="35" spans="1:5" x14ac:dyDescent="0.15">
      <c r="B35" s="77" t="s">
        <v>118</v>
      </c>
    </row>
    <row r="36" spans="1:5" x14ac:dyDescent="0.15">
      <c r="B36" s="77" t="s">
        <v>107</v>
      </c>
    </row>
    <row r="37" spans="1:5" x14ac:dyDescent="0.15">
      <c r="B37" s="78" t="s">
        <v>97</v>
      </c>
      <c r="C37" s="77" t="s">
        <v>108</v>
      </c>
      <c r="D37" s="77" t="s">
        <v>99</v>
      </c>
      <c r="E37" s="78">
        <v>4905</v>
      </c>
    </row>
    <row r="38" spans="1:5" x14ac:dyDescent="0.15">
      <c r="C38" s="77" t="s">
        <v>109</v>
      </c>
      <c r="D38" s="77" t="s">
        <v>99</v>
      </c>
      <c r="E38" s="78">
        <v>10245</v>
      </c>
    </row>
    <row r="39" spans="1:5" x14ac:dyDescent="0.15">
      <c r="B39" s="77" t="s">
        <v>103</v>
      </c>
      <c r="D39" s="77" t="s">
        <v>99</v>
      </c>
      <c r="E39" s="78" t="s">
        <v>104</v>
      </c>
    </row>
    <row r="40" spans="1:5" x14ac:dyDescent="0.15">
      <c r="B40" s="77" t="s">
        <v>105</v>
      </c>
      <c r="E40" s="78"/>
    </row>
    <row r="42" spans="1:5" ht="17.25" x14ac:dyDescent="0.15">
      <c r="A42" s="79" t="str">
        <f>"６．"&amp;B12</f>
        <v>６．申込書</v>
      </c>
    </row>
    <row r="43" spans="1:5" ht="16.5" customHeight="1" x14ac:dyDescent="0.15">
      <c r="A43" s="79"/>
      <c r="B43" s="77" t="s">
        <v>110</v>
      </c>
    </row>
    <row r="44" spans="1:5" x14ac:dyDescent="0.15">
      <c r="B44" s="77" t="s">
        <v>111</v>
      </c>
    </row>
  </sheetData>
  <phoneticPr fontId="1"/>
  <pageMargins left="0.7" right="0.7" top="0.75" bottom="0.75" header="0.3" footer="0.3"/>
  <pageSetup paperSize="25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5"/>
  <sheetViews>
    <sheetView zoomScaleNormal="10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O7" sqref="O7"/>
    </sheetView>
  </sheetViews>
  <sheetFormatPr defaultRowHeight="13.5" x14ac:dyDescent="0.15"/>
  <cols>
    <col min="1" max="1" width="4.5" bestFit="1" customWidth="1"/>
    <col min="2" max="2" width="8.625" customWidth="1"/>
    <col min="3" max="3" width="7.125" bestFit="1" customWidth="1"/>
    <col min="4" max="4" width="9.875" customWidth="1"/>
    <col min="5" max="5" width="6.625" customWidth="1"/>
    <col min="6" max="7" width="13.625" customWidth="1"/>
    <col min="8" max="8" width="5.625" customWidth="1"/>
    <col min="9" max="9" width="11.75" customWidth="1"/>
    <col min="10" max="10" width="4.625" hidden="1" customWidth="1"/>
    <col min="11" max="11" width="5.875" customWidth="1"/>
    <col min="12" max="12" width="9.5" customWidth="1"/>
    <col min="13" max="13" width="15.125" bestFit="1" customWidth="1"/>
    <col min="14" max="14" width="6.125" customWidth="1"/>
    <col min="15" max="16" width="13.625" customWidth="1"/>
    <col min="17" max="17" width="5.625" customWidth="1"/>
    <col min="18" max="18" width="11.75" customWidth="1"/>
    <col min="19" max="25" width="9" customWidth="1"/>
  </cols>
  <sheetData>
    <row r="1" spans="1:22" s="12" customFormat="1" ht="17.25" x14ac:dyDescent="0.15">
      <c r="B1" s="13" t="s">
        <v>2</v>
      </c>
      <c r="C1" s="60">
        <v>1</v>
      </c>
      <c r="D1" s="12" t="s">
        <v>174</v>
      </c>
      <c r="T1" s="110" t="s">
        <v>132</v>
      </c>
      <c r="U1" s="110"/>
      <c r="V1" s="111"/>
    </row>
    <row r="2" spans="1:22" x14ac:dyDescent="0.15">
      <c r="E2" s="3" t="s">
        <v>131</v>
      </c>
      <c r="F2" s="109">
        <v>45760</v>
      </c>
      <c r="K2" s="1"/>
      <c r="L2" t="s">
        <v>3</v>
      </c>
      <c r="S2">
        <v>1</v>
      </c>
      <c r="T2" s="112">
        <v>45395</v>
      </c>
      <c r="U2" s="112"/>
    </row>
    <row r="3" spans="1:22" x14ac:dyDescent="0.15">
      <c r="K3" s="8"/>
      <c r="L3" t="s">
        <v>36</v>
      </c>
      <c r="S3">
        <v>2</v>
      </c>
      <c r="T3" s="112" t="s">
        <v>155</v>
      </c>
      <c r="U3" s="112"/>
    </row>
    <row r="4" spans="1:22" x14ac:dyDescent="0.15">
      <c r="C4" s="4" t="s">
        <v>129</v>
      </c>
      <c r="D4" s="4" t="s">
        <v>0</v>
      </c>
      <c r="E4" s="120" t="s">
        <v>149</v>
      </c>
      <c r="F4" s="120"/>
      <c r="G4" s="11"/>
      <c r="S4">
        <v>3</v>
      </c>
      <c r="T4" s="112">
        <v>45570</v>
      </c>
      <c r="U4" s="112"/>
    </row>
    <row r="5" spans="1:22" x14ac:dyDescent="0.15">
      <c r="C5" s="47" t="s">
        <v>133</v>
      </c>
      <c r="D5" s="47" t="s">
        <v>150</v>
      </c>
      <c r="E5" s="117" t="s">
        <v>151</v>
      </c>
      <c r="F5" s="117"/>
      <c r="G5" t="s">
        <v>26</v>
      </c>
      <c r="I5" s="3" t="s">
        <v>24</v>
      </c>
      <c r="K5" s="57" t="s">
        <v>137</v>
      </c>
      <c r="L5" s="57"/>
      <c r="M5" s="57"/>
      <c r="Q5" t="str">
        <f>IF(P6=2,"任意の保険に加入するか、
学校長の承認（公印）を得てください！","")</f>
        <v/>
      </c>
    </row>
    <row r="6" spans="1:22" x14ac:dyDescent="0.15">
      <c r="E6" s="2" t="str">
        <f>IF(LEN(E5)&gt;7,"※7文字以内に直してください。","")</f>
        <v/>
      </c>
      <c r="K6" s="57" t="s">
        <v>138</v>
      </c>
      <c r="L6" s="57"/>
      <c r="M6" s="57"/>
    </row>
    <row r="7" spans="1:22" x14ac:dyDescent="0.15">
      <c r="A7" s="118" t="s">
        <v>40</v>
      </c>
      <c r="B7" s="118"/>
      <c r="C7" s="119"/>
      <c r="D7" s="117" t="s">
        <v>151</v>
      </c>
      <c r="E7" s="123"/>
      <c r="F7" s="123"/>
      <c r="G7" s="123"/>
      <c r="K7" s="57"/>
      <c r="L7" s="57"/>
      <c r="M7" s="57"/>
    </row>
    <row r="8" spans="1:22" x14ac:dyDescent="0.15">
      <c r="D8" s="2"/>
      <c r="K8" s="57"/>
      <c r="L8" s="57"/>
      <c r="M8" s="57"/>
    </row>
    <row r="9" spans="1:22" x14ac:dyDescent="0.15">
      <c r="A9" s="118"/>
      <c r="B9" s="118"/>
      <c r="C9" s="118"/>
      <c r="D9" s="121"/>
      <c r="E9" s="122"/>
      <c r="K9" s="57"/>
      <c r="L9" s="57"/>
      <c r="M9" s="57"/>
    </row>
    <row r="10" spans="1:22" ht="13.5" customHeight="1" x14ac:dyDescent="0.15">
      <c r="A10" s="118" t="s">
        <v>156</v>
      </c>
      <c r="B10" s="118"/>
      <c r="C10" s="118"/>
      <c r="D10" s="117" t="s">
        <v>157</v>
      </c>
      <c r="E10" s="123"/>
      <c r="F10" s="123"/>
      <c r="G10" s="123"/>
      <c r="K10" s="57"/>
      <c r="L10" s="57"/>
      <c r="M10" s="57"/>
      <c r="N10" s="39"/>
      <c r="O10" s="39"/>
    </row>
    <row r="11" spans="1:22" ht="13.5" customHeight="1" x14ac:dyDescent="0.15">
      <c r="A11" s="118" t="s">
        <v>5</v>
      </c>
      <c r="B11" s="118"/>
      <c r="C11" s="118"/>
      <c r="D11" s="117" t="s">
        <v>158</v>
      </c>
      <c r="E11" s="123"/>
      <c r="J11" s="39"/>
      <c r="K11" s="11" t="s">
        <v>70</v>
      </c>
      <c r="O11" s="39"/>
    </row>
    <row r="12" spans="1:22" x14ac:dyDescent="0.15">
      <c r="A12" s="118" t="s">
        <v>6</v>
      </c>
      <c r="B12" s="118"/>
      <c r="C12" s="118"/>
      <c r="D12" s="117" t="s">
        <v>159</v>
      </c>
      <c r="E12" s="123"/>
      <c r="F12" t="s">
        <v>7</v>
      </c>
      <c r="K12" s="116" t="s">
        <v>71</v>
      </c>
      <c r="L12" s="116"/>
      <c r="M12" s="73" t="s">
        <v>72</v>
      </c>
      <c r="N12" s="73" t="s">
        <v>73</v>
      </c>
    </row>
    <row r="13" spans="1:22" ht="21.75" customHeight="1" x14ac:dyDescent="0.15">
      <c r="C13" s="3"/>
      <c r="K13" s="117"/>
      <c r="L13" s="117"/>
      <c r="M13" s="47"/>
      <c r="N13" s="47"/>
    </row>
    <row r="14" spans="1:22" ht="21.75" customHeight="1" x14ac:dyDescent="0.15">
      <c r="E14" s="5" t="s">
        <v>56</v>
      </c>
      <c r="K14" s="117"/>
      <c r="L14" s="117"/>
      <c r="M14" s="47"/>
      <c r="N14" s="47"/>
    </row>
    <row r="15" spans="1:22" s="4" customFormat="1" ht="13.5" customHeight="1" x14ac:dyDescent="0.15">
      <c r="B15" s="46" t="s">
        <v>1</v>
      </c>
      <c r="C15" s="46" t="s">
        <v>35</v>
      </c>
      <c r="D15" s="46" t="s">
        <v>25</v>
      </c>
      <c r="E15" s="46" t="s">
        <v>22</v>
      </c>
      <c r="F15" s="46" t="s">
        <v>8</v>
      </c>
      <c r="G15" s="46" t="s">
        <v>23</v>
      </c>
      <c r="H15" s="46" t="s">
        <v>10</v>
      </c>
      <c r="I15" s="46" t="s">
        <v>9</v>
      </c>
      <c r="K15"/>
      <c r="L15"/>
      <c r="M15" s="3" t="s">
        <v>74</v>
      </c>
      <c r="N15" s="47"/>
      <c r="O15" s="74" t="s">
        <v>75</v>
      </c>
    </row>
    <row r="16" spans="1:22" x14ac:dyDescent="0.15">
      <c r="A16">
        <v>1</v>
      </c>
      <c r="B16" s="6" t="s">
        <v>133</v>
      </c>
      <c r="C16" s="6" t="s">
        <v>56</v>
      </c>
      <c r="D16" s="58" t="s">
        <v>152</v>
      </c>
      <c r="E16" s="58">
        <v>1</v>
      </c>
      <c r="F16" s="59" t="s">
        <v>153</v>
      </c>
      <c r="G16" s="59" t="s">
        <v>154</v>
      </c>
      <c r="H16" s="58">
        <v>6</v>
      </c>
      <c r="I16" s="7" t="str">
        <f t="shared" ref="I16:I47" si="0">IF(F16="","",$E$5)</f>
        <v>金沢市陸上教室</v>
      </c>
      <c r="J16" t="str">
        <f>IF(E16="","",D16)</f>
        <v>男子</v>
      </c>
    </row>
    <row r="17" spans="1:16" x14ac:dyDescent="0.15">
      <c r="A17">
        <f>A16+1</f>
        <v>2</v>
      </c>
      <c r="B17" s="6" t="str">
        <f t="shared" ref="B17:B75" si="1">IF(F17="","",$C$5&amp;"")</f>
        <v>石川県</v>
      </c>
      <c r="C17" s="6" t="str">
        <f t="shared" ref="C17:C65" si="2">IF(F17="","",$E$14)</f>
        <v>小学生</v>
      </c>
      <c r="D17" s="58" t="s">
        <v>162</v>
      </c>
      <c r="E17" s="58">
        <v>15</v>
      </c>
      <c r="F17" s="59" t="s">
        <v>163</v>
      </c>
      <c r="G17" s="59" t="s">
        <v>164</v>
      </c>
      <c r="H17" s="58">
        <v>6</v>
      </c>
      <c r="I17" s="7" t="str">
        <f t="shared" si="0"/>
        <v>金沢市陸上教室</v>
      </c>
      <c r="J17" t="str">
        <f t="shared" ref="J17:J75" si="3">IF(E17="","",D17)</f>
        <v>女子</v>
      </c>
      <c r="L17" t="s">
        <v>57</v>
      </c>
    </row>
    <row r="18" spans="1:16" x14ac:dyDescent="0.15">
      <c r="A18">
        <f t="shared" ref="A18:A75" si="4">A17+1</f>
        <v>3</v>
      </c>
      <c r="B18" s="6" t="str">
        <f t="shared" si="1"/>
        <v>石川県</v>
      </c>
      <c r="C18" s="6" t="str">
        <f t="shared" si="2"/>
        <v>小学生</v>
      </c>
      <c r="D18" s="58" t="s">
        <v>162</v>
      </c>
      <c r="E18" s="58">
        <v>69</v>
      </c>
      <c r="F18" s="59" t="s">
        <v>165</v>
      </c>
      <c r="G18" s="59" t="s">
        <v>166</v>
      </c>
      <c r="H18" s="58">
        <v>3</v>
      </c>
      <c r="I18" s="7" t="str">
        <f t="shared" si="0"/>
        <v>金沢市陸上教室</v>
      </c>
      <c r="J18" t="str">
        <f t="shared" si="3"/>
        <v>女子</v>
      </c>
      <c r="L18" s="8" t="s">
        <v>135</v>
      </c>
      <c r="M18" s="8" t="s">
        <v>136</v>
      </c>
      <c r="N18" s="124"/>
      <c r="O18" s="125"/>
    </row>
    <row r="19" spans="1:16" x14ac:dyDescent="0.15">
      <c r="A19">
        <f t="shared" si="4"/>
        <v>4</v>
      </c>
      <c r="B19" s="6" t="s">
        <v>133</v>
      </c>
      <c r="C19" s="6" t="s">
        <v>56</v>
      </c>
      <c r="D19" s="58" t="s">
        <v>168</v>
      </c>
      <c r="E19" s="58">
        <v>70</v>
      </c>
      <c r="F19" s="59" t="s">
        <v>169</v>
      </c>
      <c r="G19" s="59" t="s">
        <v>170</v>
      </c>
      <c r="H19" s="58">
        <v>4</v>
      </c>
      <c r="I19" s="7" t="str">
        <f t="shared" si="0"/>
        <v>金沢市陸上教室</v>
      </c>
      <c r="J19" t="str">
        <f t="shared" si="3"/>
        <v>男子</v>
      </c>
      <c r="L19" s="8" t="s">
        <v>141</v>
      </c>
      <c r="M19" s="8" t="s">
        <v>139</v>
      </c>
      <c r="N19" s="124"/>
      <c r="O19" s="125"/>
    </row>
    <row r="20" spans="1:16" x14ac:dyDescent="0.15">
      <c r="A20">
        <f t="shared" si="4"/>
        <v>5</v>
      </c>
      <c r="B20" s="6" t="str">
        <f t="shared" si="1"/>
        <v/>
      </c>
      <c r="C20" s="6" t="str">
        <f t="shared" si="2"/>
        <v/>
      </c>
      <c r="D20" s="58"/>
      <c r="E20" s="58"/>
      <c r="F20" s="59"/>
      <c r="G20" s="59"/>
      <c r="H20" s="58"/>
      <c r="I20" s="7" t="str">
        <f t="shared" si="0"/>
        <v/>
      </c>
      <c r="J20" t="str">
        <f t="shared" si="3"/>
        <v/>
      </c>
      <c r="L20" s="8" t="s">
        <v>140</v>
      </c>
      <c r="M20" s="8" t="s">
        <v>142</v>
      </c>
      <c r="N20" s="124"/>
      <c r="O20" s="125"/>
    </row>
    <row r="21" spans="1:16" x14ac:dyDescent="0.15">
      <c r="A21">
        <f t="shared" si="4"/>
        <v>6</v>
      </c>
      <c r="B21" s="6" t="str">
        <f t="shared" si="1"/>
        <v/>
      </c>
      <c r="C21" s="6" t="str">
        <f t="shared" si="2"/>
        <v/>
      </c>
      <c r="D21" s="58"/>
      <c r="E21" s="58"/>
      <c r="F21" s="59"/>
      <c r="G21" s="59"/>
      <c r="H21" s="58"/>
      <c r="I21" s="7" t="str">
        <f t="shared" si="0"/>
        <v/>
      </c>
      <c r="J21" t="str">
        <f t="shared" si="3"/>
        <v/>
      </c>
      <c r="L21" s="8" t="s">
        <v>143</v>
      </c>
      <c r="M21" s="8" t="s">
        <v>144</v>
      </c>
      <c r="N21" s="124"/>
      <c r="O21" s="125"/>
    </row>
    <row r="22" spans="1:16" x14ac:dyDescent="0.15">
      <c r="A22">
        <f t="shared" si="4"/>
        <v>7</v>
      </c>
      <c r="B22" s="6" t="str">
        <f t="shared" si="1"/>
        <v/>
      </c>
      <c r="C22" s="6" t="str">
        <f t="shared" si="2"/>
        <v/>
      </c>
      <c r="D22" s="58"/>
      <c r="E22" s="58"/>
      <c r="F22" s="59"/>
      <c r="G22" s="59"/>
      <c r="H22" s="58"/>
      <c r="I22" s="7" t="str">
        <f t="shared" si="0"/>
        <v/>
      </c>
      <c r="J22" t="str">
        <f t="shared" si="3"/>
        <v/>
      </c>
      <c r="L22" s="8" t="s">
        <v>145</v>
      </c>
      <c r="M22" s="8" t="s">
        <v>146</v>
      </c>
      <c r="N22" s="124"/>
      <c r="O22" s="125"/>
    </row>
    <row r="23" spans="1:16" x14ac:dyDescent="0.15">
      <c r="A23">
        <f t="shared" si="4"/>
        <v>8</v>
      </c>
      <c r="B23" s="6" t="str">
        <f t="shared" si="1"/>
        <v/>
      </c>
      <c r="C23" s="6" t="str">
        <f t="shared" si="2"/>
        <v/>
      </c>
      <c r="D23" s="58"/>
      <c r="E23" s="58"/>
      <c r="F23" s="59"/>
      <c r="G23" s="59"/>
      <c r="H23" s="58"/>
      <c r="I23" s="7" t="str">
        <f t="shared" si="0"/>
        <v/>
      </c>
      <c r="J23" t="str">
        <f t="shared" si="3"/>
        <v/>
      </c>
      <c r="L23" s="8" t="s">
        <v>173</v>
      </c>
      <c r="M23" s="8" t="s">
        <v>172</v>
      </c>
    </row>
    <row r="24" spans="1:16" x14ac:dyDescent="0.15">
      <c r="A24">
        <f t="shared" si="4"/>
        <v>9</v>
      </c>
      <c r="B24" s="6" t="str">
        <f t="shared" si="1"/>
        <v/>
      </c>
      <c r="C24" s="6" t="str">
        <f t="shared" si="2"/>
        <v/>
      </c>
      <c r="D24" s="58"/>
      <c r="E24" s="58"/>
      <c r="F24" s="59"/>
      <c r="G24" s="59"/>
      <c r="H24" s="58"/>
      <c r="I24" s="7" t="str">
        <f t="shared" si="0"/>
        <v/>
      </c>
      <c r="J24" t="str">
        <f t="shared" si="3"/>
        <v/>
      </c>
      <c r="L24" s="8" t="s">
        <v>147</v>
      </c>
      <c r="M24" s="8" t="s">
        <v>148</v>
      </c>
      <c r="N24" s="125"/>
      <c r="O24" s="125"/>
    </row>
    <row r="25" spans="1:16" x14ac:dyDescent="0.15">
      <c r="A25">
        <f t="shared" si="4"/>
        <v>10</v>
      </c>
      <c r="B25" s="6" t="str">
        <f t="shared" si="1"/>
        <v/>
      </c>
      <c r="C25" s="6" t="str">
        <f t="shared" si="2"/>
        <v/>
      </c>
      <c r="D25" s="58"/>
      <c r="E25" s="58"/>
      <c r="F25" s="59"/>
      <c r="G25" s="59"/>
      <c r="H25" s="58"/>
      <c r="I25" s="7" t="str">
        <f t="shared" si="0"/>
        <v/>
      </c>
      <c r="J25" t="str">
        <f t="shared" si="3"/>
        <v/>
      </c>
    </row>
    <row r="26" spans="1:16" x14ac:dyDescent="0.15">
      <c r="A26">
        <f t="shared" si="4"/>
        <v>11</v>
      </c>
      <c r="B26" s="6" t="str">
        <f t="shared" si="1"/>
        <v/>
      </c>
      <c r="C26" s="6" t="str">
        <f t="shared" si="2"/>
        <v/>
      </c>
      <c r="D26" s="58"/>
      <c r="E26" s="58"/>
      <c r="F26" s="59"/>
      <c r="G26" s="59"/>
      <c r="H26" s="58"/>
      <c r="I26" s="7" t="str">
        <f t="shared" si="0"/>
        <v/>
      </c>
      <c r="J26" t="str">
        <f t="shared" si="3"/>
        <v/>
      </c>
      <c r="L26" s="126" t="s">
        <v>32</v>
      </c>
      <c r="M26" s="126"/>
      <c r="N26" s="126"/>
      <c r="O26" s="126"/>
      <c r="P26" s="126"/>
    </row>
    <row r="27" spans="1:16" x14ac:dyDescent="0.15">
      <c r="A27">
        <f t="shared" si="4"/>
        <v>12</v>
      </c>
      <c r="B27" s="6" t="str">
        <f t="shared" si="1"/>
        <v/>
      </c>
      <c r="C27" s="6" t="str">
        <f t="shared" si="2"/>
        <v/>
      </c>
      <c r="D27" s="58"/>
      <c r="E27" s="58"/>
      <c r="F27" s="59"/>
      <c r="G27" s="59"/>
      <c r="H27" s="58"/>
      <c r="I27" s="7" t="str">
        <f t="shared" si="0"/>
        <v/>
      </c>
      <c r="J27" t="str">
        <f t="shared" si="3"/>
        <v/>
      </c>
      <c r="L27" s="126"/>
      <c r="M27" s="126"/>
      <c r="N27" s="126"/>
      <c r="O27" s="126"/>
      <c r="P27" s="126"/>
    </row>
    <row r="28" spans="1:16" ht="18.75" x14ac:dyDescent="0.15">
      <c r="A28">
        <f t="shared" si="4"/>
        <v>13</v>
      </c>
      <c r="B28" s="6" t="str">
        <f t="shared" si="1"/>
        <v/>
      </c>
      <c r="C28" s="6" t="str">
        <f t="shared" si="2"/>
        <v/>
      </c>
      <c r="D28" s="58"/>
      <c r="E28" s="58"/>
      <c r="F28" s="59"/>
      <c r="G28" s="59"/>
      <c r="H28" s="58"/>
      <c r="I28" s="7" t="str">
        <f t="shared" si="0"/>
        <v/>
      </c>
      <c r="J28" t="str">
        <f t="shared" si="3"/>
        <v/>
      </c>
      <c r="L28" s="39"/>
      <c r="M28" s="39"/>
      <c r="N28" s="39"/>
      <c r="O28" s="39"/>
      <c r="P28" s="39"/>
    </row>
    <row r="29" spans="1:16" x14ac:dyDescent="0.15">
      <c r="A29">
        <f t="shared" si="4"/>
        <v>14</v>
      </c>
      <c r="B29" s="6" t="str">
        <f t="shared" si="1"/>
        <v/>
      </c>
      <c r="C29" s="6" t="str">
        <f t="shared" si="2"/>
        <v/>
      </c>
      <c r="D29" s="58"/>
      <c r="E29" s="58"/>
      <c r="F29" s="59"/>
      <c r="G29" s="59"/>
      <c r="H29" s="58"/>
      <c r="I29" s="7" t="str">
        <f t="shared" si="0"/>
        <v/>
      </c>
      <c r="J29" t="str">
        <f t="shared" si="3"/>
        <v/>
      </c>
      <c r="L29" s="126"/>
      <c r="M29" s="126"/>
      <c r="N29" s="126"/>
      <c r="O29" s="126"/>
      <c r="P29" s="126"/>
    </row>
    <row r="30" spans="1:16" x14ac:dyDescent="0.15">
      <c r="A30">
        <f t="shared" si="4"/>
        <v>15</v>
      </c>
      <c r="B30" s="6" t="str">
        <f t="shared" si="1"/>
        <v/>
      </c>
      <c r="C30" s="6" t="str">
        <f t="shared" si="2"/>
        <v/>
      </c>
      <c r="D30" s="58"/>
      <c r="E30" s="58"/>
      <c r="F30" s="59"/>
      <c r="G30" s="59"/>
      <c r="H30" s="58"/>
      <c r="I30" s="7" t="str">
        <f t="shared" si="0"/>
        <v/>
      </c>
      <c r="J30" t="str">
        <f t="shared" si="3"/>
        <v/>
      </c>
      <c r="L30" s="126"/>
      <c r="M30" s="126"/>
      <c r="N30" s="126"/>
      <c r="O30" s="126"/>
      <c r="P30" s="126"/>
    </row>
    <row r="31" spans="1:16" x14ac:dyDescent="0.15">
      <c r="A31">
        <f t="shared" si="4"/>
        <v>16</v>
      </c>
      <c r="B31" s="6" t="str">
        <f t="shared" si="1"/>
        <v/>
      </c>
      <c r="C31" s="6" t="str">
        <f t="shared" si="2"/>
        <v/>
      </c>
      <c r="D31" s="58"/>
      <c r="E31" s="58"/>
      <c r="F31" s="59"/>
      <c r="G31" s="59"/>
      <c r="H31" s="58"/>
      <c r="I31" s="7" t="str">
        <f t="shared" si="0"/>
        <v/>
      </c>
      <c r="J31" t="str">
        <f t="shared" si="3"/>
        <v/>
      </c>
      <c r="L31" s="127"/>
      <c r="M31" s="127"/>
      <c r="N31" s="127"/>
      <c r="O31" s="127"/>
      <c r="P31" s="127"/>
    </row>
    <row r="32" spans="1:16" x14ac:dyDescent="0.15">
      <c r="A32">
        <f t="shared" si="4"/>
        <v>17</v>
      </c>
      <c r="B32" s="6" t="str">
        <f t="shared" si="1"/>
        <v/>
      </c>
      <c r="C32" s="6" t="str">
        <f t="shared" si="2"/>
        <v/>
      </c>
      <c r="D32" s="58"/>
      <c r="E32" s="58"/>
      <c r="F32" s="59"/>
      <c r="G32" s="59"/>
      <c r="H32" s="58"/>
      <c r="I32" s="7" t="str">
        <f t="shared" si="0"/>
        <v/>
      </c>
      <c r="J32" t="str">
        <f t="shared" si="3"/>
        <v/>
      </c>
      <c r="L32" s="127"/>
      <c r="M32" s="127"/>
      <c r="N32" s="127"/>
      <c r="O32" s="127"/>
      <c r="P32" s="127"/>
    </row>
    <row r="33" spans="1:16" x14ac:dyDescent="0.15">
      <c r="A33">
        <f t="shared" si="4"/>
        <v>18</v>
      </c>
      <c r="B33" s="6" t="str">
        <f t="shared" si="1"/>
        <v/>
      </c>
      <c r="C33" s="6" t="str">
        <f t="shared" si="2"/>
        <v/>
      </c>
      <c r="D33" s="58"/>
      <c r="E33" s="58"/>
      <c r="F33" s="59"/>
      <c r="G33" s="59"/>
      <c r="H33" s="58"/>
      <c r="I33" s="7" t="str">
        <f t="shared" si="0"/>
        <v/>
      </c>
      <c r="J33" t="str">
        <f t="shared" si="3"/>
        <v/>
      </c>
      <c r="L33" s="126"/>
      <c r="M33" s="126"/>
      <c r="N33" s="126"/>
      <c r="O33" s="126"/>
      <c r="P33" s="126"/>
    </row>
    <row r="34" spans="1:16" x14ac:dyDescent="0.15">
      <c r="A34">
        <f t="shared" si="4"/>
        <v>19</v>
      </c>
      <c r="B34" s="6" t="str">
        <f t="shared" si="1"/>
        <v/>
      </c>
      <c r="C34" s="6" t="str">
        <f t="shared" si="2"/>
        <v/>
      </c>
      <c r="D34" s="58"/>
      <c r="E34" s="58"/>
      <c r="F34" s="59"/>
      <c r="G34" s="59"/>
      <c r="H34" s="58"/>
      <c r="I34" s="7" t="str">
        <f t="shared" si="0"/>
        <v/>
      </c>
      <c r="J34" t="str">
        <f t="shared" si="3"/>
        <v/>
      </c>
      <c r="L34" s="126"/>
      <c r="M34" s="126"/>
      <c r="N34" s="126"/>
      <c r="O34" s="126"/>
      <c r="P34" s="126"/>
    </row>
    <row r="35" spans="1:16" x14ac:dyDescent="0.15">
      <c r="A35">
        <f t="shared" si="4"/>
        <v>20</v>
      </c>
      <c r="B35" s="6" t="str">
        <f t="shared" si="1"/>
        <v/>
      </c>
      <c r="C35" s="6" t="str">
        <f t="shared" si="2"/>
        <v/>
      </c>
      <c r="D35" s="58"/>
      <c r="E35" s="58"/>
      <c r="F35" s="59"/>
      <c r="G35" s="59"/>
      <c r="H35" s="58"/>
      <c r="I35" s="7" t="str">
        <f t="shared" si="0"/>
        <v/>
      </c>
      <c r="J35" t="str">
        <f t="shared" si="3"/>
        <v/>
      </c>
    </row>
    <row r="36" spans="1:16" x14ac:dyDescent="0.15">
      <c r="A36">
        <f t="shared" si="4"/>
        <v>21</v>
      </c>
      <c r="B36" s="6" t="str">
        <f t="shared" si="1"/>
        <v/>
      </c>
      <c r="C36" s="6" t="str">
        <f t="shared" si="2"/>
        <v/>
      </c>
      <c r="D36" s="58"/>
      <c r="E36" s="58"/>
      <c r="F36" s="59"/>
      <c r="G36" s="59"/>
      <c r="H36" s="58"/>
      <c r="I36" s="7" t="str">
        <f t="shared" si="0"/>
        <v/>
      </c>
      <c r="J36" t="str">
        <f t="shared" si="3"/>
        <v/>
      </c>
    </row>
    <row r="37" spans="1:16" x14ac:dyDescent="0.15">
      <c r="A37">
        <f t="shared" si="4"/>
        <v>22</v>
      </c>
      <c r="B37" s="6" t="str">
        <f t="shared" si="1"/>
        <v/>
      </c>
      <c r="C37" s="6" t="str">
        <f t="shared" si="2"/>
        <v/>
      </c>
      <c r="D37" s="58"/>
      <c r="E37" s="58"/>
      <c r="F37" s="59"/>
      <c r="G37" s="59"/>
      <c r="H37" s="58"/>
      <c r="I37" s="7" t="str">
        <f t="shared" si="0"/>
        <v/>
      </c>
      <c r="J37" t="str">
        <f t="shared" si="3"/>
        <v/>
      </c>
    </row>
    <row r="38" spans="1:16" x14ac:dyDescent="0.15">
      <c r="A38">
        <f t="shared" si="4"/>
        <v>23</v>
      </c>
      <c r="B38" s="6" t="str">
        <f t="shared" si="1"/>
        <v/>
      </c>
      <c r="C38" s="6" t="str">
        <f t="shared" si="2"/>
        <v/>
      </c>
      <c r="D38" s="58"/>
      <c r="E38" s="58"/>
      <c r="F38" s="59"/>
      <c r="G38" s="59"/>
      <c r="H38" s="58"/>
      <c r="I38" s="7" t="str">
        <f t="shared" si="0"/>
        <v/>
      </c>
      <c r="J38" t="str">
        <f t="shared" si="3"/>
        <v/>
      </c>
    </row>
    <row r="39" spans="1:16" x14ac:dyDescent="0.15">
      <c r="A39">
        <f t="shared" si="4"/>
        <v>24</v>
      </c>
      <c r="B39" s="6" t="str">
        <f t="shared" si="1"/>
        <v/>
      </c>
      <c r="C39" s="6" t="str">
        <f t="shared" si="2"/>
        <v/>
      </c>
      <c r="D39" s="58"/>
      <c r="E39" s="58"/>
      <c r="F39" s="59"/>
      <c r="G39" s="59"/>
      <c r="H39" s="58"/>
      <c r="I39" s="7" t="str">
        <f t="shared" si="0"/>
        <v/>
      </c>
      <c r="J39" t="str">
        <f t="shared" si="3"/>
        <v/>
      </c>
    </row>
    <row r="40" spans="1:16" x14ac:dyDescent="0.15">
      <c r="A40">
        <f t="shared" si="4"/>
        <v>25</v>
      </c>
      <c r="B40" s="6" t="str">
        <f t="shared" si="1"/>
        <v/>
      </c>
      <c r="C40" s="6" t="str">
        <f t="shared" si="2"/>
        <v/>
      </c>
      <c r="D40" s="58"/>
      <c r="E40" s="58"/>
      <c r="F40" s="59"/>
      <c r="G40" s="59"/>
      <c r="H40" s="58"/>
      <c r="I40" s="7" t="str">
        <f t="shared" si="0"/>
        <v/>
      </c>
      <c r="J40" t="str">
        <f t="shared" si="3"/>
        <v/>
      </c>
    </row>
    <row r="41" spans="1:16" x14ac:dyDescent="0.15">
      <c r="A41">
        <f t="shared" si="4"/>
        <v>26</v>
      </c>
      <c r="B41" s="6" t="str">
        <f t="shared" si="1"/>
        <v/>
      </c>
      <c r="C41" s="6" t="str">
        <f t="shared" si="2"/>
        <v/>
      </c>
      <c r="D41" s="58"/>
      <c r="E41" s="58"/>
      <c r="F41" s="59"/>
      <c r="G41" s="59"/>
      <c r="H41" s="58"/>
      <c r="I41" s="7" t="str">
        <f t="shared" si="0"/>
        <v/>
      </c>
      <c r="J41" t="str">
        <f t="shared" si="3"/>
        <v/>
      </c>
    </row>
    <row r="42" spans="1:16" x14ac:dyDescent="0.15">
      <c r="A42">
        <f t="shared" si="4"/>
        <v>27</v>
      </c>
      <c r="B42" s="6" t="str">
        <f t="shared" si="1"/>
        <v/>
      </c>
      <c r="C42" s="6" t="str">
        <f t="shared" si="2"/>
        <v/>
      </c>
      <c r="D42" s="58"/>
      <c r="E42" s="58"/>
      <c r="F42" s="59"/>
      <c r="G42" s="59"/>
      <c r="H42" s="58"/>
      <c r="I42" s="7" t="str">
        <f t="shared" si="0"/>
        <v/>
      </c>
      <c r="J42" t="str">
        <f t="shared" si="3"/>
        <v/>
      </c>
    </row>
    <row r="43" spans="1:16" x14ac:dyDescent="0.15">
      <c r="A43">
        <f t="shared" si="4"/>
        <v>28</v>
      </c>
      <c r="B43" s="6" t="str">
        <f t="shared" si="1"/>
        <v/>
      </c>
      <c r="C43" s="6" t="str">
        <f t="shared" si="2"/>
        <v/>
      </c>
      <c r="D43" s="58"/>
      <c r="E43" s="58"/>
      <c r="F43" s="59"/>
      <c r="G43" s="59"/>
      <c r="H43" s="58"/>
      <c r="I43" s="7" t="str">
        <f t="shared" si="0"/>
        <v/>
      </c>
      <c r="J43" t="str">
        <f t="shared" si="3"/>
        <v/>
      </c>
    </row>
    <row r="44" spans="1:16" x14ac:dyDescent="0.15">
      <c r="A44">
        <f t="shared" si="4"/>
        <v>29</v>
      </c>
      <c r="B44" s="6" t="str">
        <f t="shared" si="1"/>
        <v/>
      </c>
      <c r="C44" s="6" t="str">
        <f t="shared" si="2"/>
        <v/>
      </c>
      <c r="D44" s="58"/>
      <c r="E44" s="58"/>
      <c r="F44" s="59"/>
      <c r="G44" s="59"/>
      <c r="H44" s="58"/>
      <c r="I44" s="7" t="str">
        <f t="shared" si="0"/>
        <v/>
      </c>
      <c r="J44" t="str">
        <f t="shared" si="3"/>
        <v/>
      </c>
    </row>
    <row r="45" spans="1:16" x14ac:dyDescent="0.15">
      <c r="A45">
        <f t="shared" si="4"/>
        <v>30</v>
      </c>
      <c r="B45" s="6" t="str">
        <f t="shared" si="1"/>
        <v/>
      </c>
      <c r="C45" s="6" t="str">
        <f t="shared" si="2"/>
        <v/>
      </c>
      <c r="D45" s="58"/>
      <c r="E45" s="58"/>
      <c r="F45" s="59"/>
      <c r="G45" s="59"/>
      <c r="H45" s="58"/>
      <c r="I45" s="7" t="str">
        <f t="shared" si="0"/>
        <v/>
      </c>
      <c r="J45" t="str">
        <f t="shared" si="3"/>
        <v/>
      </c>
    </row>
    <row r="46" spans="1:16" x14ac:dyDescent="0.15">
      <c r="A46">
        <f t="shared" si="4"/>
        <v>31</v>
      </c>
      <c r="B46" s="6" t="str">
        <f t="shared" si="1"/>
        <v/>
      </c>
      <c r="C46" s="6" t="str">
        <f t="shared" si="2"/>
        <v/>
      </c>
      <c r="D46" s="58"/>
      <c r="E46" s="58"/>
      <c r="F46" s="59"/>
      <c r="G46" s="59"/>
      <c r="H46" s="58"/>
      <c r="I46" s="7" t="str">
        <f t="shared" si="0"/>
        <v/>
      </c>
      <c r="J46" t="str">
        <f t="shared" si="3"/>
        <v/>
      </c>
    </row>
    <row r="47" spans="1:16" x14ac:dyDescent="0.15">
      <c r="A47">
        <f t="shared" si="4"/>
        <v>32</v>
      </c>
      <c r="B47" s="6" t="str">
        <f t="shared" si="1"/>
        <v/>
      </c>
      <c r="C47" s="6" t="str">
        <f t="shared" si="2"/>
        <v/>
      </c>
      <c r="D47" s="58"/>
      <c r="E47" s="58"/>
      <c r="F47" s="59"/>
      <c r="G47" s="59"/>
      <c r="H47" s="58"/>
      <c r="I47" s="7" t="str">
        <f t="shared" si="0"/>
        <v/>
      </c>
      <c r="J47" t="str">
        <f t="shared" si="3"/>
        <v/>
      </c>
    </row>
    <row r="48" spans="1:16" x14ac:dyDescent="0.15">
      <c r="A48">
        <f t="shared" si="4"/>
        <v>33</v>
      </c>
      <c r="B48" s="6" t="str">
        <f t="shared" si="1"/>
        <v/>
      </c>
      <c r="C48" s="6" t="str">
        <f t="shared" si="2"/>
        <v/>
      </c>
      <c r="D48" s="58"/>
      <c r="E48" s="58"/>
      <c r="F48" s="59"/>
      <c r="G48" s="59"/>
      <c r="H48" s="58"/>
      <c r="I48" s="7" t="str">
        <f t="shared" ref="I48:I65" si="5">IF(F48="","",$E$5)</f>
        <v/>
      </c>
      <c r="J48" t="str">
        <f t="shared" si="3"/>
        <v/>
      </c>
    </row>
    <row r="49" spans="1:10" x14ac:dyDescent="0.15">
      <c r="A49">
        <f t="shared" si="4"/>
        <v>34</v>
      </c>
      <c r="B49" s="6" t="str">
        <f t="shared" si="1"/>
        <v/>
      </c>
      <c r="C49" s="6" t="str">
        <f t="shared" si="2"/>
        <v/>
      </c>
      <c r="D49" s="58"/>
      <c r="E49" s="58"/>
      <c r="F49" s="59"/>
      <c r="G49" s="59"/>
      <c r="H49" s="58"/>
      <c r="I49" s="7" t="str">
        <f t="shared" si="5"/>
        <v/>
      </c>
      <c r="J49" t="str">
        <f t="shared" si="3"/>
        <v/>
      </c>
    </row>
    <row r="50" spans="1:10" x14ac:dyDescent="0.15">
      <c r="A50">
        <f t="shared" si="4"/>
        <v>35</v>
      </c>
      <c r="B50" s="6" t="str">
        <f t="shared" si="1"/>
        <v/>
      </c>
      <c r="C50" s="6" t="str">
        <f t="shared" si="2"/>
        <v/>
      </c>
      <c r="D50" s="58"/>
      <c r="E50" s="58"/>
      <c r="F50" s="59"/>
      <c r="G50" s="59"/>
      <c r="H50" s="58"/>
      <c r="I50" s="7" t="str">
        <f t="shared" si="5"/>
        <v/>
      </c>
      <c r="J50" t="str">
        <f t="shared" si="3"/>
        <v/>
      </c>
    </row>
    <row r="51" spans="1:10" x14ac:dyDescent="0.15">
      <c r="A51">
        <f t="shared" si="4"/>
        <v>36</v>
      </c>
      <c r="B51" s="6" t="str">
        <f t="shared" si="1"/>
        <v/>
      </c>
      <c r="C51" s="6" t="str">
        <f t="shared" si="2"/>
        <v/>
      </c>
      <c r="D51" s="58"/>
      <c r="E51" s="58"/>
      <c r="F51" s="59"/>
      <c r="G51" s="59"/>
      <c r="H51" s="58"/>
      <c r="I51" s="7" t="str">
        <f t="shared" si="5"/>
        <v/>
      </c>
      <c r="J51" t="str">
        <f t="shared" si="3"/>
        <v/>
      </c>
    </row>
    <row r="52" spans="1:10" x14ac:dyDescent="0.15">
      <c r="A52">
        <f t="shared" si="4"/>
        <v>37</v>
      </c>
      <c r="B52" s="6" t="str">
        <f t="shared" si="1"/>
        <v/>
      </c>
      <c r="C52" s="6" t="str">
        <f t="shared" si="2"/>
        <v/>
      </c>
      <c r="D52" s="58"/>
      <c r="E52" s="58"/>
      <c r="F52" s="59"/>
      <c r="G52" s="59"/>
      <c r="H52" s="58"/>
      <c r="I52" s="7" t="str">
        <f t="shared" si="5"/>
        <v/>
      </c>
      <c r="J52" t="str">
        <f t="shared" si="3"/>
        <v/>
      </c>
    </row>
    <row r="53" spans="1:10" x14ac:dyDescent="0.15">
      <c r="A53">
        <f t="shared" si="4"/>
        <v>38</v>
      </c>
      <c r="B53" s="6" t="str">
        <f t="shared" si="1"/>
        <v/>
      </c>
      <c r="C53" s="6" t="str">
        <f t="shared" si="2"/>
        <v/>
      </c>
      <c r="D53" s="58"/>
      <c r="E53" s="58"/>
      <c r="F53" s="59"/>
      <c r="G53" s="59"/>
      <c r="H53" s="58"/>
      <c r="I53" s="7" t="str">
        <f t="shared" si="5"/>
        <v/>
      </c>
      <c r="J53" t="str">
        <f t="shared" si="3"/>
        <v/>
      </c>
    </row>
    <row r="54" spans="1:10" x14ac:dyDescent="0.15">
      <c r="A54">
        <f t="shared" si="4"/>
        <v>39</v>
      </c>
      <c r="B54" s="6" t="str">
        <f t="shared" si="1"/>
        <v/>
      </c>
      <c r="C54" s="6" t="str">
        <f t="shared" si="2"/>
        <v/>
      </c>
      <c r="D54" s="58"/>
      <c r="E54" s="58"/>
      <c r="F54" s="59"/>
      <c r="G54" s="59"/>
      <c r="H54" s="58"/>
      <c r="I54" s="7" t="str">
        <f t="shared" si="5"/>
        <v/>
      </c>
      <c r="J54" t="str">
        <f t="shared" si="3"/>
        <v/>
      </c>
    </row>
    <row r="55" spans="1:10" x14ac:dyDescent="0.15">
      <c r="A55">
        <f t="shared" si="4"/>
        <v>40</v>
      </c>
      <c r="B55" s="6" t="str">
        <f t="shared" si="1"/>
        <v/>
      </c>
      <c r="C55" s="6" t="str">
        <f t="shared" si="2"/>
        <v/>
      </c>
      <c r="D55" s="58"/>
      <c r="E55" s="58"/>
      <c r="F55" s="59"/>
      <c r="G55" s="59"/>
      <c r="H55" s="58"/>
      <c r="I55" s="7" t="str">
        <f t="shared" si="5"/>
        <v/>
      </c>
      <c r="J55" t="str">
        <f t="shared" si="3"/>
        <v/>
      </c>
    </row>
    <row r="56" spans="1:10" x14ac:dyDescent="0.15">
      <c r="A56">
        <f t="shared" si="4"/>
        <v>41</v>
      </c>
      <c r="B56" s="6" t="str">
        <f t="shared" si="1"/>
        <v/>
      </c>
      <c r="C56" s="6" t="str">
        <f t="shared" si="2"/>
        <v/>
      </c>
      <c r="D56" s="58"/>
      <c r="E56" s="58"/>
      <c r="F56" s="59"/>
      <c r="G56" s="59"/>
      <c r="H56" s="58"/>
      <c r="I56" s="7" t="str">
        <f t="shared" si="5"/>
        <v/>
      </c>
      <c r="J56" t="str">
        <f t="shared" si="3"/>
        <v/>
      </c>
    </row>
    <row r="57" spans="1:10" x14ac:dyDescent="0.15">
      <c r="A57">
        <f t="shared" si="4"/>
        <v>42</v>
      </c>
      <c r="B57" s="6" t="str">
        <f t="shared" si="1"/>
        <v/>
      </c>
      <c r="C57" s="6" t="str">
        <f t="shared" si="2"/>
        <v/>
      </c>
      <c r="D57" s="58"/>
      <c r="E57" s="58"/>
      <c r="F57" s="59"/>
      <c r="G57" s="59"/>
      <c r="H57" s="58"/>
      <c r="I57" s="7" t="str">
        <f t="shared" si="5"/>
        <v/>
      </c>
      <c r="J57" t="str">
        <f t="shared" si="3"/>
        <v/>
      </c>
    </row>
    <row r="58" spans="1:10" x14ac:dyDescent="0.15">
      <c r="A58">
        <f t="shared" si="4"/>
        <v>43</v>
      </c>
      <c r="B58" s="6" t="str">
        <f t="shared" si="1"/>
        <v/>
      </c>
      <c r="C58" s="6" t="str">
        <f t="shared" si="2"/>
        <v/>
      </c>
      <c r="D58" s="58"/>
      <c r="E58" s="58"/>
      <c r="F58" s="59"/>
      <c r="G58" s="59"/>
      <c r="H58" s="58"/>
      <c r="I58" s="7" t="str">
        <f t="shared" si="5"/>
        <v/>
      </c>
      <c r="J58" t="str">
        <f t="shared" si="3"/>
        <v/>
      </c>
    </row>
    <row r="59" spans="1:10" x14ac:dyDescent="0.15">
      <c r="A59">
        <f t="shared" si="4"/>
        <v>44</v>
      </c>
      <c r="B59" s="6" t="str">
        <f t="shared" si="1"/>
        <v/>
      </c>
      <c r="C59" s="6" t="str">
        <f t="shared" si="2"/>
        <v/>
      </c>
      <c r="D59" s="58"/>
      <c r="E59" s="58"/>
      <c r="F59" s="59"/>
      <c r="G59" s="59"/>
      <c r="H59" s="58"/>
      <c r="I59" s="7" t="str">
        <f t="shared" si="5"/>
        <v/>
      </c>
      <c r="J59" t="str">
        <f t="shared" si="3"/>
        <v/>
      </c>
    </row>
    <row r="60" spans="1:10" x14ac:dyDescent="0.15">
      <c r="A60">
        <f t="shared" si="4"/>
        <v>45</v>
      </c>
      <c r="B60" s="6" t="str">
        <f t="shared" si="1"/>
        <v/>
      </c>
      <c r="C60" s="6" t="str">
        <f t="shared" si="2"/>
        <v/>
      </c>
      <c r="D60" s="58"/>
      <c r="E60" s="58"/>
      <c r="F60" s="59"/>
      <c r="G60" s="59"/>
      <c r="H60" s="58"/>
      <c r="I60" s="7" t="str">
        <f t="shared" si="5"/>
        <v/>
      </c>
      <c r="J60" t="str">
        <f t="shared" si="3"/>
        <v/>
      </c>
    </row>
    <row r="61" spans="1:10" x14ac:dyDescent="0.15">
      <c r="A61">
        <f t="shared" si="4"/>
        <v>46</v>
      </c>
      <c r="B61" s="6" t="str">
        <f t="shared" si="1"/>
        <v/>
      </c>
      <c r="C61" s="6" t="str">
        <f t="shared" si="2"/>
        <v/>
      </c>
      <c r="D61" s="58"/>
      <c r="E61" s="58"/>
      <c r="F61" s="59"/>
      <c r="G61" s="59"/>
      <c r="H61" s="58"/>
      <c r="I61" s="7" t="str">
        <f t="shared" si="5"/>
        <v/>
      </c>
      <c r="J61" t="str">
        <f t="shared" si="3"/>
        <v/>
      </c>
    </row>
    <row r="62" spans="1:10" x14ac:dyDescent="0.15">
      <c r="A62">
        <f t="shared" si="4"/>
        <v>47</v>
      </c>
      <c r="B62" s="6" t="str">
        <f t="shared" si="1"/>
        <v/>
      </c>
      <c r="C62" s="6" t="str">
        <f t="shared" si="2"/>
        <v/>
      </c>
      <c r="D62" s="58"/>
      <c r="E62" s="58"/>
      <c r="F62" s="59"/>
      <c r="G62" s="59"/>
      <c r="H62" s="58"/>
      <c r="I62" s="7" t="str">
        <f t="shared" si="5"/>
        <v/>
      </c>
      <c r="J62" t="str">
        <f t="shared" si="3"/>
        <v/>
      </c>
    </row>
    <row r="63" spans="1:10" x14ac:dyDescent="0.15">
      <c r="A63">
        <f t="shared" si="4"/>
        <v>48</v>
      </c>
      <c r="B63" s="6" t="str">
        <f t="shared" si="1"/>
        <v/>
      </c>
      <c r="C63" s="6" t="str">
        <f t="shared" si="2"/>
        <v/>
      </c>
      <c r="D63" s="58"/>
      <c r="E63" s="58"/>
      <c r="F63" s="59"/>
      <c r="G63" s="59"/>
      <c r="H63" s="58"/>
      <c r="I63" s="7" t="str">
        <f t="shared" si="5"/>
        <v/>
      </c>
      <c r="J63" t="str">
        <f t="shared" si="3"/>
        <v/>
      </c>
    </row>
    <row r="64" spans="1:10" x14ac:dyDescent="0.15">
      <c r="A64">
        <f t="shared" si="4"/>
        <v>49</v>
      </c>
      <c r="B64" s="6" t="str">
        <f t="shared" si="1"/>
        <v/>
      </c>
      <c r="C64" s="6" t="str">
        <f t="shared" si="2"/>
        <v/>
      </c>
      <c r="D64" s="58"/>
      <c r="E64" s="58"/>
      <c r="F64" s="59"/>
      <c r="G64" s="59"/>
      <c r="H64" s="58"/>
      <c r="I64" s="7" t="str">
        <f t="shared" si="5"/>
        <v/>
      </c>
      <c r="J64" t="str">
        <f t="shared" si="3"/>
        <v/>
      </c>
    </row>
    <row r="65" spans="1:10" x14ac:dyDescent="0.15">
      <c r="A65">
        <f t="shared" si="4"/>
        <v>50</v>
      </c>
      <c r="B65" s="6" t="str">
        <f t="shared" si="1"/>
        <v/>
      </c>
      <c r="C65" s="6" t="str">
        <f t="shared" si="2"/>
        <v/>
      </c>
      <c r="D65" s="58"/>
      <c r="E65" s="58"/>
      <c r="F65" s="59"/>
      <c r="G65" s="59"/>
      <c r="H65" s="58"/>
      <c r="I65" s="7" t="str">
        <f t="shared" si="5"/>
        <v/>
      </c>
      <c r="J65" t="str">
        <f t="shared" si="3"/>
        <v/>
      </c>
    </row>
    <row r="66" spans="1:10" x14ac:dyDescent="0.15">
      <c r="A66">
        <f t="shared" si="4"/>
        <v>51</v>
      </c>
      <c r="B66" s="6" t="str">
        <f t="shared" si="1"/>
        <v/>
      </c>
      <c r="C66" s="6" t="str">
        <f t="shared" ref="C66:C75" si="6">IF(F66="","",$E$14)</f>
        <v/>
      </c>
      <c r="D66" s="58"/>
      <c r="E66" s="58"/>
      <c r="F66" s="59"/>
      <c r="G66" s="59"/>
      <c r="H66" s="58"/>
      <c r="I66" s="7" t="str">
        <f t="shared" ref="I66:I75" si="7">IF(F66="","",$E$5)</f>
        <v/>
      </c>
      <c r="J66" t="str">
        <f t="shared" si="3"/>
        <v/>
      </c>
    </row>
    <row r="67" spans="1:10" x14ac:dyDescent="0.15">
      <c r="A67">
        <f t="shared" si="4"/>
        <v>52</v>
      </c>
      <c r="B67" s="6" t="str">
        <f t="shared" si="1"/>
        <v/>
      </c>
      <c r="C67" s="6" t="str">
        <f t="shared" si="6"/>
        <v/>
      </c>
      <c r="D67" s="58"/>
      <c r="E67" s="58"/>
      <c r="F67" s="59"/>
      <c r="G67" s="59"/>
      <c r="H67" s="58"/>
      <c r="I67" s="7" t="str">
        <f t="shared" si="7"/>
        <v/>
      </c>
      <c r="J67" t="str">
        <f t="shared" si="3"/>
        <v/>
      </c>
    </row>
    <row r="68" spans="1:10" x14ac:dyDescent="0.15">
      <c r="A68">
        <f t="shared" si="4"/>
        <v>53</v>
      </c>
      <c r="B68" s="6" t="str">
        <f t="shared" si="1"/>
        <v/>
      </c>
      <c r="C68" s="6" t="str">
        <f t="shared" si="6"/>
        <v/>
      </c>
      <c r="D68" s="58"/>
      <c r="E68" s="58"/>
      <c r="F68" s="59"/>
      <c r="G68" s="59"/>
      <c r="H68" s="58"/>
      <c r="I68" s="7" t="str">
        <f t="shared" si="7"/>
        <v/>
      </c>
      <c r="J68" t="str">
        <f t="shared" si="3"/>
        <v/>
      </c>
    </row>
    <row r="69" spans="1:10" x14ac:dyDescent="0.15">
      <c r="A69">
        <f t="shared" si="4"/>
        <v>54</v>
      </c>
      <c r="B69" s="6" t="str">
        <f t="shared" si="1"/>
        <v/>
      </c>
      <c r="C69" s="6" t="str">
        <f t="shared" si="6"/>
        <v/>
      </c>
      <c r="D69" s="58"/>
      <c r="E69" s="58"/>
      <c r="F69" s="59"/>
      <c r="G69" s="59"/>
      <c r="H69" s="58"/>
      <c r="I69" s="7" t="str">
        <f t="shared" si="7"/>
        <v/>
      </c>
      <c r="J69" t="str">
        <f t="shared" si="3"/>
        <v/>
      </c>
    </row>
    <row r="70" spans="1:10" x14ac:dyDescent="0.15">
      <c r="A70">
        <f t="shared" si="4"/>
        <v>55</v>
      </c>
      <c r="B70" s="6" t="str">
        <f t="shared" si="1"/>
        <v/>
      </c>
      <c r="C70" s="6" t="str">
        <f t="shared" si="6"/>
        <v/>
      </c>
      <c r="D70" s="58"/>
      <c r="E70" s="58"/>
      <c r="F70" s="59"/>
      <c r="G70" s="59"/>
      <c r="H70" s="58"/>
      <c r="I70" s="7" t="str">
        <f t="shared" si="7"/>
        <v/>
      </c>
      <c r="J70" t="str">
        <f t="shared" si="3"/>
        <v/>
      </c>
    </row>
    <row r="71" spans="1:10" x14ac:dyDescent="0.15">
      <c r="A71">
        <f t="shared" si="4"/>
        <v>56</v>
      </c>
      <c r="B71" s="6" t="str">
        <f t="shared" si="1"/>
        <v/>
      </c>
      <c r="C71" s="6" t="str">
        <f t="shared" si="6"/>
        <v/>
      </c>
      <c r="D71" s="58"/>
      <c r="E71" s="58"/>
      <c r="F71" s="59"/>
      <c r="G71" s="59"/>
      <c r="H71" s="58"/>
      <c r="I71" s="7" t="str">
        <f t="shared" si="7"/>
        <v/>
      </c>
      <c r="J71" t="str">
        <f t="shared" si="3"/>
        <v/>
      </c>
    </row>
    <row r="72" spans="1:10" x14ac:dyDescent="0.15">
      <c r="A72">
        <f t="shared" si="4"/>
        <v>57</v>
      </c>
      <c r="B72" s="6" t="str">
        <f t="shared" si="1"/>
        <v/>
      </c>
      <c r="C72" s="6" t="str">
        <f t="shared" si="6"/>
        <v/>
      </c>
      <c r="D72" s="58"/>
      <c r="E72" s="58"/>
      <c r="F72" s="59"/>
      <c r="G72" s="59"/>
      <c r="H72" s="58"/>
      <c r="I72" s="7" t="str">
        <f t="shared" si="7"/>
        <v/>
      </c>
      <c r="J72" t="str">
        <f t="shared" si="3"/>
        <v/>
      </c>
    </row>
    <row r="73" spans="1:10" x14ac:dyDescent="0.15">
      <c r="A73">
        <f t="shared" si="4"/>
        <v>58</v>
      </c>
      <c r="B73" s="6" t="str">
        <f t="shared" si="1"/>
        <v/>
      </c>
      <c r="C73" s="6" t="str">
        <f t="shared" si="6"/>
        <v/>
      </c>
      <c r="D73" s="58"/>
      <c r="E73" s="58"/>
      <c r="F73" s="59"/>
      <c r="G73" s="59"/>
      <c r="H73" s="58"/>
      <c r="I73" s="7" t="str">
        <f t="shared" si="7"/>
        <v/>
      </c>
      <c r="J73" t="str">
        <f t="shared" si="3"/>
        <v/>
      </c>
    </row>
    <row r="74" spans="1:10" x14ac:dyDescent="0.15">
      <c r="A74">
        <f t="shared" si="4"/>
        <v>59</v>
      </c>
      <c r="B74" s="6" t="str">
        <f t="shared" si="1"/>
        <v/>
      </c>
      <c r="C74" s="6" t="str">
        <f t="shared" si="6"/>
        <v/>
      </c>
      <c r="D74" s="58"/>
      <c r="E74" s="58"/>
      <c r="F74" s="59"/>
      <c r="G74" s="59"/>
      <c r="H74" s="58"/>
      <c r="I74" s="7" t="str">
        <f t="shared" si="7"/>
        <v/>
      </c>
      <c r="J74" t="str">
        <f t="shared" si="3"/>
        <v/>
      </c>
    </row>
    <row r="75" spans="1:10" x14ac:dyDescent="0.15">
      <c r="A75">
        <f t="shared" si="4"/>
        <v>60</v>
      </c>
      <c r="B75" s="6" t="str">
        <f t="shared" si="1"/>
        <v/>
      </c>
      <c r="C75" s="6" t="str">
        <f t="shared" si="6"/>
        <v/>
      </c>
      <c r="D75" s="58"/>
      <c r="E75" s="58"/>
      <c r="F75" s="59"/>
      <c r="G75" s="59"/>
      <c r="H75" s="58"/>
      <c r="I75" s="7" t="str">
        <f t="shared" si="7"/>
        <v/>
      </c>
      <c r="J75" t="str">
        <f t="shared" si="3"/>
        <v/>
      </c>
    </row>
  </sheetData>
  <mergeCells count="25">
    <mergeCell ref="N24:O24"/>
    <mergeCell ref="L26:P27"/>
    <mergeCell ref="L29:P30"/>
    <mergeCell ref="L31:P32"/>
    <mergeCell ref="L33:P34"/>
    <mergeCell ref="N18:O18"/>
    <mergeCell ref="N19:O19"/>
    <mergeCell ref="N20:O20"/>
    <mergeCell ref="N21:O21"/>
    <mergeCell ref="N22:O22"/>
    <mergeCell ref="E4:F4"/>
    <mergeCell ref="D9:E9"/>
    <mergeCell ref="D11:E11"/>
    <mergeCell ref="D12:E12"/>
    <mergeCell ref="D10:G10"/>
    <mergeCell ref="D7:G7"/>
    <mergeCell ref="K12:L12"/>
    <mergeCell ref="K14:L14"/>
    <mergeCell ref="E5:F5"/>
    <mergeCell ref="K13:L13"/>
    <mergeCell ref="A7:C7"/>
    <mergeCell ref="A9:C9"/>
    <mergeCell ref="A10:C10"/>
    <mergeCell ref="A11:C11"/>
    <mergeCell ref="A12:C12"/>
  </mergeCells>
  <phoneticPr fontId="1"/>
  <conditionalFormatting sqref="D16:D75">
    <cfRule type="expression" dxfId="6" priority="5">
      <formula>$D16="女子"</formula>
    </cfRule>
    <cfRule type="expression" dxfId="5" priority="6">
      <formula>$D16="男子"</formula>
    </cfRule>
  </conditionalFormatting>
  <conditionalFormatting sqref="E5">
    <cfRule type="expression" dxfId="4" priority="19">
      <formula>LEN($E$5)&gt;7</formula>
    </cfRule>
  </conditionalFormatting>
  <dataValidations count="4">
    <dataValidation imeMode="halfKatakana" allowBlank="1" showInputMessage="1" showErrorMessage="1" sqref="G15:G75" xr:uid="{00000000-0002-0000-0100-000000000000}"/>
    <dataValidation type="list" allowBlank="1" showInputMessage="1" showErrorMessage="1" sqref="D16:D75" xr:uid="{00000000-0002-0000-0100-000001000000}">
      <formula1>"男子,女子"</formula1>
    </dataValidation>
    <dataValidation type="list" allowBlank="1" showInputMessage="1" sqref="M13:M14" xr:uid="{00000000-0002-0000-0100-000002000000}">
      <formula1>"何でも可,スターター,出発係,跳躍,投擲,周回,監察,写真判定,風力,アナウンサー"</formula1>
    </dataValidation>
    <dataValidation type="list" allowBlank="1" showInputMessage="1" showErrorMessage="1" sqref="N13:N14" xr:uid="{00000000-0002-0000-0100-000003000000}">
      <formula1>"あり,なし"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65"/>
  <sheetViews>
    <sheetView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K10" sqref="K10"/>
    </sheetView>
  </sheetViews>
  <sheetFormatPr defaultRowHeight="13.5" x14ac:dyDescent="0.15"/>
  <cols>
    <col min="1" max="1" width="3.875" bestFit="1" customWidth="1"/>
    <col min="2" max="2" width="7.5" customWidth="1"/>
    <col min="3" max="3" width="8.125" customWidth="1"/>
    <col min="4" max="4" width="13" customWidth="1"/>
    <col min="5" max="5" width="7.5" customWidth="1"/>
    <col min="6" max="6" width="9.5" customWidth="1"/>
    <col min="7" max="11" width="9.75" customWidth="1"/>
    <col min="12" max="12" width="11.125" customWidth="1"/>
  </cols>
  <sheetData>
    <row r="1" spans="1:14" x14ac:dyDescent="0.15">
      <c r="A1" s="3" t="str">
        <f>選手登録!B1</f>
        <v>第</v>
      </c>
      <c r="B1" s="6">
        <f>選手登録!C1</f>
        <v>1</v>
      </c>
      <c r="C1" t="str">
        <f>選手登録!D1&amp;"　個人競技申し込み"</f>
        <v>回　2025リレーカーニバル兼春季記録会　個人競技申し込み</v>
      </c>
    </row>
    <row r="2" spans="1:14" x14ac:dyDescent="0.15">
      <c r="B2" s="9" t="s">
        <v>37</v>
      </c>
      <c r="F2" s="1"/>
      <c r="G2" t="s">
        <v>3</v>
      </c>
      <c r="J2" s="19"/>
      <c r="K2" s="2" t="s">
        <v>45</v>
      </c>
    </row>
    <row r="3" spans="1:14" x14ac:dyDescent="0.15">
      <c r="B3" s="2" t="s">
        <v>38</v>
      </c>
      <c r="F3" s="8"/>
      <c r="G3" t="s">
        <v>36</v>
      </c>
    </row>
    <row r="4" spans="1:14" x14ac:dyDescent="0.15">
      <c r="C4" s="105" t="s">
        <v>130</v>
      </c>
      <c r="F4" s="10"/>
      <c r="H4" s="128" t="s">
        <v>27</v>
      </c>
      <c r="I4" s="129"/>
      <c r="J4" s="130" t="s">
        <v>161</v>
      </c>
      <c r="K4" s="130"/>
      <c r="L4" s="130"/>
      <c r="M4" s="131" t="s">
        <v>28</v>
      </c>
    </row>
    <row r="5" spans="1:14" x14ac:dyDescent="0.15">
      <c r="A5" t="s">
        <v>11</v>
      </c>
      <c r="B5" s="46" t="s">
        <v>25</v>
      </c>
      <c r="C5" s="46" t="s">
        <v>22</v>
      </c>
      <c r="D5" s="46" t="s">
        <v>8</v>
      </c>
      <c r="E5" s="46" t="s">
        <v>23</v>
      </c>
      <c r="F5" s="46" t="s">
        <v>10</v>
      </c>
      <c r="G5" s="46" t="s">
        <v>9</v>
      </c>
      <c r="H5" s="6" t="s">
        <v>12</v>
      </c>
      <c r="I5" s="114" t="s">
        <v>58</v>
      </c>
      <c r="J5" s="114" t="s">
        <v>18</v>
      </c>
      <c r="K5" s="114" t="s">
        <v>19</v>
      </c>
      <c r="L5" s="114" t="s">
        <v>160</v>
      </c>
      <c r="M5" s="132"/>
    </row>
    <row r="6" spans="1:14" x14ac:dyDescent="0.15">
      <c r="A6">
        <v>1</v>
      </c>
      <c r="B6" s="6" t="str">
        <f>IF(選手登録!D16="","",選手登録!D16)</f>
        <v>男子</v>
      </c>
      <c r="C6" s="6">
        <v>2</v>
      </c>
      <c r="D6" s="8" t="str">
        <f>IF(選手登録!F16="","",選手登録!F16)</f>
        <v>辻村　和義</v>
      </c>
      <c r="E6" s="8" t="str">
        <f>IF(選手登録!G16="","",選手登録!G16)</f>
        <v>ﾂｼﾞﾑﾗｶｽﾞﾖｼ</v>
      </c>
      <c r="F6" s="6">
        <f>IF(選手登録!H16="","",選手登録!H16)</f>
        <v>6</v>
      </c>
      <c r="G6" s="7" t="str">
        <f>IF(選手登録!I16="","",選手登録!I16)</f>
        <v>金沢市陸上教室</v>
      </c>
      <c r="H6" s="47">
        <v>1489</v>
      </c>
      <c r="I6" s="47"/>
      <c r="J6" s="113"/>
      <c r="K6" s="47">
        <v>387</v>
      </c>
      <c r="L6" s="113"/>
      <c r="M6" s="8">
        <f t="shared" ref="M6:M37" si="0">COUNTA(H6:L6)</f>
        <v>2</v>
      </c>
      <c r="N6" t="s">
        <v>13</v>
      </c>
    </row>
    <row r="7" spans="1:14" x14ac:dyDescent="0.15">
      <c r="A7">
        <f>A6+1</f>
        <v>2</v>
      </c>
      <c r="B7" s="6" t="str">
        <f>IF(選手登録!D17="","",選手登録!D17)</f>
        <v>女子</v>
      </c>
      <c r="C7" s="6">
        <f>IF(選手登録!E17="","",選手登録!E17)</f>
        <v>15</v>
      </c>
      <c r="D7" s="8" t="str">
        <f>IF(選手登録!F17="","",選手登録!F17)</f>
        <v>油田　千愛</v>
      </c>
      <c r="E7" s="8" t="str">
        <f>IF(選手登録!G17="","",選手登録!G17)</f>
        <v>ｱﾌﾞﾗﾀﾞﾁｱ</v>
      </c>
      <c r="F7" s="6">
        <f>IF(選手登録!H17="","",選手登録!H17)</f>
        <v>6</v>
      </c>
      <c r="G7" s="7" t="str">
        <f>IF(選手登録!I17="","",選手登録!I17)</f>
        <v>金沢市陸上教室</v>
      </c>
      <c r="H7" s="47">
        <v>1555</v>
      </c>
      <c r="I7" s="47">
        <v>32691</v>
      </c>
      <c r="J7" s="113"/>
      <c r="K7" s="47"/>
      <c r="L7" s="113"/>
      <c r="M7" s="8">
        <f t="shared" si="0"/>
        <v>2</v>
      </c>
      <c r="N7" t="s">
        <v>4</v>
      </c>
    </row>
    <row r="8" spans="1:14" x14ac:dyDescent="0.15">
      <c r="A8">
        <f t="shared" ref="A8:A65" si="1">A7+1</f>
        <v>3</v>
      </c>
      <c r="B8" s="6" t="str">
        <f>IF(選手登録!D18="","",選手登録!D18)</f>
        <v>女子</v>
      </c>
      <c r="C8" s="6">
        <f>IF(選手登録!E18="","",選手登録!E18)</f>
        <v>69</v>
      </c>
      <c r="D8" s="8" t="str">
        <f>IF(選手登録!F18="","",選手登録!F18)</f>
        <v>金沢　花子</v>
      </c>
      <c r="E8" s="8" t="str">
        <f>IF(選手登録!G18="","",選手登録!G18)</f>
        <v>ｶﾅｻﾞﾜﾊﾅｺ</v>
      </c>
      <c r="F8" s="6">
        <f>IF(選手登録!H18="","",選手登録!H18)</f>
        <v>3</v>
      </c>
      <c r="G8" s="7" t="str">
        <f>IF(選手登録!I18="","",選手登録!I18)</f>
        <v>金沢市陸上教室</v>
      </c>
      <c r="H8" s="47">
        <v>1900</v>
      </c>
      <c r="I8" s="47">
        <v>60000</v>
      </c>
      <c r="J8" s="113"/>
      <c r="K8" s="47"/>
      <c r="L8" s="113"/>
      <c r="M8" s="8">
        <f t="shared" si="0"/>
        <v>2</v>
      </c>
      <c r="N8" t="s">
        <v>14</v>
      </c>
    </row>
    <row r="9" spans="1:14" x14ac:dyDescent="0.15">
      <c r="A9">
        <f t="shared" si="1"/>
        <v>4</v>
      </c>
      <c r="B9" s="6" t="str">
        <f>IF(選手登録!D19="","",選手登録!D19)</f>
        <v>男子</v>
      </c>
      <c r="C9" s="6">
        <f>IF(選手登録!E19="","",選手登録!E19)</f>
        <v>70</v>
      </c>
      <c r="D9" s="8" t="str">
        <f>IF(選手登録!F19="","",選手登録!F19)</f>
        <v>金沢　太郎</v>
      </c>
      <c r="E9" s="8" t="str">
        <f>IF(選手登録!G19="","",選手登録!G19)</f>
        <v>ｶﾅｻﾞﾜﾀﾛｳ</v>
      </c>
      <c r="F9" s="6">
        <f>IF(選手登録!H19="","",選手登録!H19)</f>
        <v>4</v>
      </c>
      <c r="G9" s="7" t="str">
        <f>IF(選手登録!I19="","",選手登録!I19)</f>
        <v>金沢市陸上教室</v>
      </c>
      <c r="H9" s="47">
        <v>1789</v>
      </c>
      <c r="I9" s="47"/>
      <c r="J9" s="113"/>
      <c r="K9" s="47">
        <v>250</v>
      </c>
      <c r="L9" s="113"/>
      <c r="M9" s="8">
        <f t="shared" si="0"/>
        <v>2</v>
      </c>
      <c r="N9" t="s">
        <v>15</v>
      </c>
    </row>
    <row r="10" spans="1:14" x14ac:dyDescent="0.15">
      <c r="A10">
        <f t="shared" si="1"/>
        <v>5</v>
      </c>
      <c r="B10" s="6" t="str">
        <f>IF(選手登録!D20="","",選手登録!D20)</f>
        <v/>
      </c>
      <c r="C10" s="6" t="str">
        <f>IF(選手登録!E20="","",選手登録!E20)</f>
        <v/>
      </c>
      <c r="D10" s="8" t="str">
        <f>IF(選手登録!F20="","",選手登録!F20)</f>
        <v/>
      </c>
      <c r="E10" s="8" t="str">
        <f>IF(選手登録!G20="","",選手登録!G20)</f>
        <v/>
      </c>
      <c r="F10" s="6" t="str">
        <f>IF(選手登録!H20="","",選手登録!H20)</f>
        <v/>
      </c>
      <c r="G10" s="7" t="str">
        <f>IF(選手登録!I20="","",選手登録!I20)</f>
        <v/>
      </c>
      <c r="H10" s="47"/>
      <c r="I10" s="47"/>
      <c r="J10" s="113"/>
      <c r="K10" s="47"/>
      <c r="L10" s="113"/>
      <c r="M10" s="8">
        <f t="shared" si="0"/>
        <v>0</v>
      </c>
      <c r="N10" t="s">
        <v>30</v>
      </c>
    </row>
    <row r="11" spans="1:14" x14ac:dyDescent="0.15">
      <c r="A11">
        <f t="shared" si="1"/>
        <v>6</v>
      </c>
      <c r="B11" s="6" t="str">
        <f>IF(選手登録!D21="","",選手登録!D21)</f>
        <v/>
      </c>
      <c r="C11" s="6" t="str">
        <f>IF(選手登録!E21="","",選手登録!E21)</f>
        <v/>
      </c>
      <c r="D11" s="8" t="str">
        <f>IF(選手登録!F21="","",選手登録!F21)</f>
        <v/>
      </c>
      <c r="E11" s="8" t="str">
        <f>IF(選手登録!G21="","",選手登録!G21)</f>
        <v/>
      </c>
      <c r="F11" s="6" t="str">
        <f>IF(選手登録!H21="","",選手登録!H21)</f>
        <v/>
      </c>
      <c r="G11" s="7" t="str">
        <f>IF(選手登録!I21="","",選手登録!I21)</f>
        <v/>
      </c>
      <c r="H11" s="47"/>
      <c r="I11" s="47"/>
      <c r="J11" s="113"/>
      <c r="K11" s="47"/>
      <c r="L11" s="113"/>
      <c r="M11" s="8">
        <f t="shared" si="0"/>
        <v>0</v>
      </c>
      <c r="N11" t="s">
        <v>31</v>
      </c>
    </row>
    <row r="12" spans="1:14" x14ac:dyDescent="0.15">
      <c r="A12">
        <f t="shared" si="1"/>
        <v>7</v>
      </c>
      <c r="B12" s="6" t="str">
        <f>IF(選手登録!D22="","",選手登録!D22)</f>
        <v/>
      </c>
      <c r="C12" s="6" t="str">
        <f>IF(選手登録!E22="","",選手登録!E22)</f>
        <v/>
      </c>
      <c r="D12" s="8" t="str">
        <f>IF(選手登録!F22="","",選手登録!F22)</f>
        <v/>
      </c>
      <c r="E12" s="8" t="str">
        <f>IF(選手登録!G22="","",選手登録!G22)</f>
        <v/>
      </c>
      <c r="F12" s="6" t="str">
        <f>IF(選手登録!H22="","",選手登録!H22)</f>
        <v/>
      </c>
      <c r="G12" s="7" t="str">
        <f>IF(選手登録!I22="","",選手登録!I22)</f>
        <v/>
      </c>
      <c r="H12" s="47"/>
      <c r="I12" s="47"/>
      <c r="J12" s="113"/>
      <c r="K12" s="47"/>
      <c r="L12" s="113"/>
      <c r="M12" s="8">
        <f t="shared" si="0"/>
        <v>0</v>
      </c>
    </row>
    <row r="13" spans="1:14" x14ac:dyDescent="0.15">
      <c r="A13">
        <f t="shared" si="1"/>
        <v>8</v>
      </c>
      <c r="B13" s="6" t="str">
        <f>IF(選手登録!D23="","",選手登録!D23)</f>
        <v/>
      </c>
      <c r="C13" s="6" t="str">
        <f>IF(選手登録!E23="","",選手登録!E23)</f>
        <v/>
      </c>
      <c r="D13" s="8" t="str">
        <f>IF(選手登録!F23="","",選手登録!F23)</f>
        <v/>
      </c>
      <c r="E13" s="8" t="str">
        <f>IF(選手登録!G23="","",選手登録!G23)</f>
        <v/>
      </c>
      <c r="F13" s="6" t="str">
        <f>IF(選手登録!H23="","",選手登録!H23)</f>
        <v/>
      </c>
      <c r="G13" s="7" t="str">
        <f>IF(選手登録!I23="","",選手登録!I23)</f>
        <v/>
      </c>
      <c r="H13" s="47"/>
      <c r="I13" s="47"/>
      <c r="J13" s="113"/>
      <c r="K13" s="47"/>
      <c r="L13" s="113"/>
      <c r="M13" s="8">
        <f t="shared" si="0"/>
        <v>0</v>
      </c>
      <c r="N13" t="s">
        <v>16</v>
      </c>
    </row>
    <row r="14" spans="1:14" x14ac:dyDescent="0.15">
      <c r="A14">
        <f t="shared" si="1"/>
        <v>9</v>
      </c>
      <c r="B14" s="6" t="str">
        <f>IF(選手登録!D24="","",選手登録!D24)</f>
        <v/>
      </c>
      <c r="C14" s="6" t="str">
        <f>IF(選手登録!E24="","",選手登録!E24)</f>
        <v/>
      </c>
      <c r="D14" s="8" t="str">
        <f>IF(選手登録!F24="","",選手登録!F24)</f>
        <v/>
      </c>
      <c r="E14" s="8" t="str">
        <f>IF(選手登録!G24="","",選手登録!G24)</f>
        <v/>
      </c>
      <c r="F14" s="6" t="str">
        <f>IF(選手登録!H24="","",選手登録!H24)</f>
        <v/>
      </c>
      <c r="G14" s="7" t="str">
        <f>IF(選手登録!I24="","",選手登録!I24)</f>
        <v/>
      </c>
      <c r="H14" s="47"/>
      <c r="I14" s="47"/>
      <c r="J14" s="113"/>
      <c r="K14" s="47"/>
      <c r="L14" s="113"/>
      <c r="M14" s="8">
        <f t="shared" si="0"/>
        <v>0</v>
      </c>
      <c r="N14" t="s">
        <v>17</v>
      </c>
    </row>
    <row r="15" spans="1:14" x14ac:dyDescent="0.15">
      <c r="A15">
        <f t="shared" si="1"/>
        <v>10</v>
      </c>
      <c r="B15" s="6" t="str">
        <f>IF(選手登録!D25="","",選手登録!D25)</f>
        <v/>
      </c>
      <c r="C15" s="6" t="str">
        <f>IF(選手登録!E25="","",選手登録!E25)</f>
        <v/>
      </c>
      <c r="D15" s="8" t="str">
        <f>IF(選手登録!F25="","",選手登録!F25)</f>
        <v/>
      </c>
      <c r="E15" s="8" t="str">
        <f>IF(選手登録!G25="","",選手登録!G25)</f>
        <v/>
      </c>
      <c r="F15" s="6" t="str">
        <f>IF(選手登録!H25="","",選手登録!H25)</f>
        <v/>
      </c>
      <c r="G15" s="7" t="str">
        <f>IF(選手登録!I25="","",選手登録!I25)</f>
        <v/>
      </c>
      <c r="H15" s="47"/>
      <c r="I15" s="47"/>
      <c r="J15" s="113"/>
      <c r="K15" s="47"/>
      <c r="L15" s="113"/>
      <c r="M15" s="8">
        <f t="shared" si="0"/>
        <v>0</v>
      </c>
    </row>
    <row r="16" spans="1:14" x14ac:dyDescent="0.15">
      <c r="A16">
        <f t="shared" si="1"/>
        <v>11</v>
      </c>
      <c r="B16" s="6" t="str">
        <f>IF(選手登録!D26="","",選手登録!D26)</f>
        <v/>
      </c>
      <c r="C16" s="6" t="str">
        <f>IF(選手登録!E26="","",選手登録!E26)</f>
        <v/>
      </c>
      <c r="D16" s="8" t="str">
        <f>IF(選手登録!F26="","",選手登録!F26)</f>
        <v/>
      </c>
      <c r="E16" s="8" t="str">
        <f>IF(選手登録!G26="","",選手登録!G26)</f>
        <v/>
      </c>
      <c r="F16" s="6" t="str">
        <f>IF(選手登録!H26="","",選手登録!H26)</f>
        <v/>
      </c>
      <c r="G16" s="7" t="str">
        <f>IF(選手登録!I26="","",選手登録!I26)</f>
        <v/>
      </c>
      <c r="H16" s="47"/>
      <c r="I16" s="47"/>
      <c r="J16" s="113"/>
      <c r="K16" s="47"/>
      <c r="L16" s="113"/>
      <c r="M16" s="8">
        <f t="shared" si="0"/>
        <v>0</v>
      </c>
      <c r="N16" t="s">
        <v>29</v>
      </c>
    </row>
    <row r="17" spans="1:14" x14ac:dyDescent="0.15">
      <c r="A17">
        <f t="shared" si="1"/>
        <v>12</v>
      </c>
      <c r="B17" s="6" t="str">
        <f>IF(選手登録!D27="","",選手登録!D27)</f>
        <v/>
      </c>
      <c r="C17" s="6" t="str">
        <f>IF(選手登録!E27="","",選手登録!E27)</f>
        <v/>
      </c>
      <c r="D17" s="8" t="str">
        <f>IF(選手登録!F27="","",選手登録!F27)</f>
        <v/>
      </c>
      <c r="E17" s="8" t="str">
        <f>IF(選手登録!G27="","",選手登録!G27)</f>
        <v/>
      </c>
      <c r="F17" s="6" t="str">
        <f>IF(選手登録!H27="","",選手登録!H27)</f>
        <v/>
      </c>
      <c r="G17" s="7" t="str">
        <f>IF(選手登録!I27="","",選手登録!I27)</f>
        <v/>
      </c>
      <c r="H17" s="47"/>
      <c r="I17" s="47"/>
      <c r="J17" s="113"/>
      <c r="K17" s="47"/>
      <c r="L17" s="113"/>
      <c r="M17" s="8">
        <f t="shared" si="0"/>
        <v>0</v>
      </c>
      <c r="N17" t="s">
        <v>167</v>
      </c>
    </row>
    <row r="18" spans="1:14" x14ac:dyDescent="0.15">
      <c r="A18">
        <f t="shared" si="1"/>
        <v>13</v>
      </c>
      <c r="B18" s="6" t="str">
        <f>IF(選手登録!D28="","",選手登録!D28)</f>
        <v/>
      </c>
      <c r="C18" s="6" t="str">
        <f>IF(選手登録!E28="","",選手登録!E28)</f>
        <v/>
      </c>
      <c r="D18" s="8" t="str">
        <f>IF(選手登録!F28="","",選手登録!F28)</f>
        <v/>
      </c>
      <c r="E18" s="8" t="str">
        <f>IF(選手登録!G28="","",選手登録!G28)</f>
        <v/>
      </c>
      <c r="F18" s="6" t="str">
        <f>IF(選手登録!H28="","",選手登録!H28)</f>
        <v/>
      </c>
      <c r="G18" s="7" t="str">
        <f>IF(選手登録!I28="","",選手登録!I28)</f>
        <v/>
      </c>
      <c r="H18" s="47"/>
      <c r="I18" s="47"/>
      <c r="J18" s="113"/>
      <c r="K18" s="47"/>
      <c r="L18" s="113"/>
      <c r="M18" s="8">
        <f t="shared" si="0"/>
        <v>0</v>
      </c>
    </row>
    <row r="19" spans="1:14" x14ac:dyDescent="0.15">
      <c r="A19">
        <f t="shared" si="1"/>
        <v>14</v>
      </c>
      <c r="B19" s="6" t="str">
        <f>IF(選手登録!D29="","",選手登録!D29)</f>
        <v/>
      </c>
      <c r="C19" s="6" t="str">
        <f>IF(選手登録!E29="","",選手登録!E29)</f>
        <v/>
      </c>
      <c r="D19" s="8" t="str">
        <f>IF(選手登録!F29="","",選手登録!F29)</f>
        <v/>
      </c>
      <c r="E19" s="8" t="str">
        <f>IF(選手登録!G29="","",選手登録!G29)</f>
        <v/>
      </c>
      <c r="F19" s="6" t="str">
        <f>IF(選手登録!H29="","",選手登録!H29)</f>
        <v/>
      </c>
      <c r="G19" s="7" t="str">
        <f>IF(選手登録!I29="","",選手登録!I29)</f>
        <v/>
      </c>
      <c r="H19" s="47"/>
      <c r="I19" s="47"/>
      <c r="J19" s="113"/>
      <c r="K19" s="47"/>
      <c r="L19" s="113"/>
      <c r="M19" s="8">
        <f t="shared" si="0"/>
        <v>0</v>
      </c>
    </row>
    <row r="20" spans="1:14" x14ac:dyDescent="0.15">
      <c r="A20">
        <f t="shared" si="1"/>
        <v>15</v>
      </c>
      <c r="B20" s="6" t="str">
        <f>IF(選手登録!D30="","",選手登録!D30)</f>
        <v/>
      </c>
      <c r="C20" s="6" t="str">
        <f>IF(選手登録!E30="","",選手登録!E30)</f>
        <v/>
      </c>
      <c r="D20" s="8" t="str">
        <f>IF(選手登録!F30="","",選手登録!F30)</f>
        <v/>
      </c>
      <c r="E20" s="8" t="str">
        <f>IF(選手登録!G30="","",選手登録!G30)</f>
        <v/>
      </c>
      <c r="F20" s="6" t="str">
        <f>IF(選手登録!H30="","",選手登録!H30)</f>
        <v/>
      </c>
      <c r="G20" s="7" t="str">
        <f>IF(選手登録!I30="","",選手登録!I30)</f>
        <v/>
      </c>
      <c r="H20" s="47"/>
      <c r="I20" s="47"/>
      <c r="J20" s="113"/>
      <c r="K20" s="47"/>
      <c r="L20" s="113"/>
      <c r="M20" s="8">
        <f t="shared" si="0"/>
        <v>0</v>
      </c>
    </row>
    <row r="21" spans="1:14" x14ac:dyDescent="0.15">
      <c r="A21">
        <f t="shared" si="1"/>
        <v>16</v>
      </c>
      <c r="B21" s="6" t="str">
        <f>IF(選手登録!D31="","",選手登録!D31)</f>
        <v/>
      </c>
      <c r="C21" s="6" t="str">
        <f>IF(選手登録!E31="","",選手登録!E31)</f>
        <v/>
      </c>
      <c r="D21" s="8" t="str">
        <f>IF(選手登録!F31="","",選手登録!F31)</f>
        <v/>
      </c>
      <c r="E21" s="8" t="str">
        <f>IF(選手登録!G31="","",選手登録!G31)</f>
        <v/>
      </c>
      <c r="F21" s="6" t="str">
        <f>IF(選手登録!H31="","",選手登録!H31)</f>
        <v/>
      </c>
      <c r="G21" s="7" t="str">
        <f>IF(選手登録!I31="","",選手登録!I31)</f>
        <v/>
      </c>
      <c r="H21" s="47"/>
      <c r="I21" s="47"/>
      <c r="J21" s="113"/>
      <c r="K21" s="47"/>
      <c r="L21" s="113"/>
      <c r="M21" s="8">
        <f t="shared" si="0"/>
        <v>0</v>
      </c>
    </row>
    <row r="22" spans="1:14" x14ac:dyDescent="0.15">
      <c r="A22">
        <f t="shared" si="1"/>
        <v>17</v>
      </c>
      <c r="B22" s="6" t="str">
        <f>IF(選手登録!D32="","",選手登録!D32)</f>
        <v/>
      </c>
      <c r="C22" s="6" t="str">
        <f>IF(選手登録!E32="","",選手登録!E32)</f>
        <v/>
      </c>
      <c r="D22" s="8" t="str">
        <f>IF(選手登録!F32="","",選手登録!F32)</f>
        <v/>
      </c>
      <c r="E22" s="8" t="str">
        <f>IF(選手登録!G32="","",選手登録!G32)</f>
        <v/>
      </c>
      <c r="F22" s="6" t="str">
        <f>IF(選手登録!H32="","",選手登録!H32)</f>
        <v/>
      </c>
      <c r="G22" s="7" t="str">
        <f>IF(選手登録!I32="","",選手登録!I32)</f>
        <v/>
      </c>
      <c r="H22" s="47"/>
      <c r="I22" s="47"/>
      <c r="J22" s="113"/>
      <c r="K22" s="47"/>
      <c r="L22" s="113"/>
      <c r="M22" s="8">
        <f t="shared" si="0"/>
        <v>0</v>
      </c>
    </row>
    <row r="23" spans="1:14" x14ac:dyDescent="0.15">
      <c r="A23">
        <f t="shared" si="1"/>
        <v>18</v>
      </c>
      <c r="B23" s="6" t="str">
        <f>IF(選手登録!D33="","",選手登録!D33)</f>
        <v/>
      </c>
      <c r="C23" s="6" t="str">
        <f>IF(選手登録!E33="","",選手登録!E33)</f>
        <v/>
      </c>
      <c r="D23" s="8" t="str">
        <f>IF(選手登録!F33="","",選手登録!F33)</f>
        <v/>
      </c>
      <c r="E23" s="8" t="str">
        <f>IF(選手登録!G33="","",選手登録!G33)</f>
        <v/>
      </c>
      <c r="F23" s="6" t="str">
        <f>IF(選手登録!H33="","",選手登録!H33)</f>
        <v/>
      </c>
      <c r="G23" s="7" t="str">
        <f>IF(選手登録!I33="","",選手登録!I33)</f>
        <v/>
      </c>
      <c r="H23" s="47"/>
      <c r="I23" s="47"/>
      <c r="J23" s="113"/>
      <c r="K23" s="47"/>
      <c r="L23" s="113"/>
      <c r="M23" s="8">
        <f t="shared" si="0"/>
        <v>0</v>
      </c>
    </row>
    <row r="24" spans="1:14" x14ac:dyDescent="0.15">
      <c r="A24">
        <f t="shared" si="1"/>
        <v>19</v>
      </c>
      <c r="B24" s="6" t="str">
        <f>IF(選手登録!D34="","",選手登録!D34)</f>
        <v/>
      </c>
      <c r="C24" s="6" t="str">
        <f>IF(選手登録!E34="","",選手登録!E34)</f>
        <v/>
      </c>
      <c r="D24" s="8" t="str">
        <f>IF(選手登録!F34="","",選手登録!F34)</f>
        <v/>
      </c>
      <c r="E24" s="8" t="str">
        <f>IF(選手登録!G34="","",選手登録!G34)</f>
        <v/>
      </c>
      <c r="F24" s="6" t="str">
        <f>IF(選手登録!H34="","",選手登録!H34)</f>
        <v/>
      </c>
      <c r="G24" s="7" t="str">
        <f>IF(選手登録!I34="","",選手登録!I34)</f>
        <v/>
      </c>
      <c r="H24" s="47"/>
      <c r="I24" s="47"/>
      <c r="J24" s="113"/>
      <c r="K24" s="47"/>
      <c r="L24" s="113"/>
      <c r="M24" s="8">
        <f t="shared" si="0"/>
        <v>0</v>
      </c>
    </row>
    <row r="25" spans="1:14" x14ac:dyDescent="0.15">
      <c r="A25">
        <f t="shared" si="1"/>
        <v>20</v>
      </c>
      <c r="B25" s="6" t="str">
        <f>IF(選手登録!D35="","",選手登録!D35)</f>
        <v/>
      </c>
      <c r="C25" s="6" t="str">
        <f>IF(選手登録!E35="","",選手登録!E35)</f>
        <v/>
      </c>
      <c r="D25" s="8" t="str">
        <f>IF(選手登録!F35="","",選手登録!F35)</f>
        <v/>
      </c>
      <c r="E25" s="8" t="str">
        <f>IF(選手登録!G35="","",選手登録!G35)</f>
        <v/>
      </c>
      <c r="F25" s="6" t="str">
        <f>IF(選手登録!H35="","",選手登録!H35)</f>
        <v/>
      </c>
      <c r="G25" s="7" t="str">
        <f>IF(選手登録!I35="","",選手登録!I35)</f>
        <v/>
      </c>
      <c r="H25" s="47"/>
      <c r="I25" s="47"/>
      <c r="J25" s="113"/>
      <c r="K25" s="47"/>
      <c r="L25" s="113"/>
      <c r="M25" s="8">
        <f t="shared" si="0"/>
        <v>0</v>
      </c>
    </row>
    <row r="26" spans="1:14" x14ac:dyDescent="0.15">
      <c r="A26">
        <f t="shared" si="1"/>
        <v>21</v>
      </c>
      <c r="B26" s="6" t="str">
        <f>IF(選手登録!D36="","",選手登録!D36)</f>
        <v/>
      </c>
      <c r="C26" s="6" t="str">
        <f>IF(選手登録!E36="","",選手登録!E36)</f>
        <v/>
      </c>
      <c r="D26" s="8" t="str">
        <f>IF(選手登録!F36="","",選手登録!F36)</f>
        <v/>
      </c>
      <c r="E26" s="8" t="str">
        <f>IF(選手登録!G36="","",選手登録!G36)</f>
        <v/>
      </c>
      <c r="F26" s="6" t="str">
        <f>IF(選手登録!H36="","",選手登録!H36)</f>
        <v/>
      </c>
      <c r="G26" s="7" t="str">
        <f>IF(選手登録!I36="","",選手登録!I36)</f>
        <v/>
      </c>
      <c r="H26" s="47"/>
      <c r="I26" s="47"/>
      <c r="J26" s="113"/>
      <c r="K26" s="47"/>
      <c r="L26" s="113"/>
      <c r="M26" s="8">
        <f t="shared" si="0"/>
        <v>0</v>
      </c>
    </row>
    <row r="27" spans="1:14" x14ac:dyDescent="0.15">
      <c r="A27">
        <f t="shared" si="1"/>
        <v>22</v>
      </c>
      <c r="B27" s="6" t="str">
        <f>IF(選手登録!D37="","",選手登録!D37)</f>
        <v/>
      </c>
      <c r="C27" s="6" t="str">
        <f>IF(選手登録!E37="","",選手登録!E37)</f>
        <v/>
      </c>
      <c r="D27" s="8" t="str">
        <f>IF(選手登録!F37="","",選手登録!F37)</f>
        <v/>
      </c>
      <c r="E27" s="8" t="str">
        <f>IF(選手登録!G37="","",選手登録!G37)</f>
        <v/>
      </c>
      <c r="F27" s="6" t="str">
        <f>IF(選手登録!H37="","",選手登録!H37)</f>
        <v/>
      </c>
      <c r="G27" s="7" t="str">
        <f>IF(選手登録!I37="","",選手登録!I37)</f>
        <v/>
      </c>
      <c r="H27" s="47"/>
      <c r="I27" s="47"/>
      <c r="J27" s="113"/>
      <c r="K27" s="47"/>
      <c r="L27" s="113"/>
      <c r="M27" s="8">
        <f t="shared" si="0"/>
        <v>0</v>
      </c>
    </row>
    <row r="28" spans="1:14" x14ac:dyDescent="0.15">
      <c r="A28">
        <f t="shared" si="1"/>
        <v>23</v>
      </c>
      <c r="B28" s="6" t="str">
        <f>IF(選手登録!D38="","",選手登録!D38)</f>
        <v/>
      </c>
      <c r="C28" s="6" t="str">
        <f>IF(選手登録!E38="","",選手登録!E38)</f>
        <v/>
      </c>
      <c r="D28" s="8" t="str">
        <f>IF(選手登録!F38="","",選手登録!F38)</f>
        <v/>
      </c>
      <c r="E28" s="8" t="str">
        <f>IF(選手登録!G38="","",選手登録!G38)</f>
        <v/>
      </c>
      <c r="F28" s="6" t="str">
        <f>IF(選手登録!H38="","",選手登録!H38)</f>
        <v/>
      </c>
      <c r="G28" s="7" t="str">
        <f>IF(選手登録!I38="","",選手登録!I38)</f>
        <v/>
      </c>
      <c r="H28" s="47"/>
      <c r="I28" s="47"/>
      <c r="J28" s="113"/>
      <c r="K28" s="47"/>
      <c r="L28" s="113"/>
      <c r="M28" s="8">
        <f t="shared" si="0"/>
        <v>0</v>
      </c>
    </row>
    <row r="29" spans="1:14" x14ac:dyDescent="0.15">
      <c r="A29">
        <f t="shared" si="1"/>
        <v>24</v>
      </c>
      <c r="B29" s="6" t="str">
        <f>IF(選手登録!D39="","",選手登録!D39)</f>
        <v/>
      </c>
      <c r="C29" s="6" t="str">
        <f>IF(選手登録!E39="","",選手登録!E39)</f>
        <v/>
      </c>
      <c r="D29" s="8" t="str">
        <f>IF(選手登録!F39="","",選手登録!F39)</f>
        <v/>
      </c>
      <c r="E29" s="8" t="str">
        <f>IF(選手登録!G39="","",選手登録!G39)</f>
        <v/>
      </c>
      <c r="F29" s="6" t="str">
        <f>IF(選手登録!H39="","",選手登録!H39)</f>
        <v/>
      </c>
      <c r="G29" s="7" t="str">
        <f>IF(選手登録!I39="","",選手登録!I39)</f>
        <v/>
      </c>
      <c r="H29" s="47"/>
      <c r="I29" s="47"/>
      <c r="J29" s="113"/>
      <c r="K29" s="47"/>
      <c r="L29" s="113"/>
      <c r="M29" s="8">
        <f t="shared" si="0"/>
        <v>0</v>
      </c>
    </row>
    <row r="30" spans="1:14" x14ac:dyDescent="0.15">
      <c r="A30">
        <f t="shared" si="1"/>
        <v>25</v>
      </c>
      <c r="B30" s="6" t="str">
        <f>IF(選手登録!D40="","",選手登録!D40)</f>
        <v/>
      </c>
      <c r="C30" s="6" t="str">
        <f>IF(選手登録!E40="","",選手登録!E40)</f>
        <v/>
      </c>
      <c r="D30" s="8" t="str">
        <f>IF(選手登録!F40="","",選手登録!F40)</f>
        <v/>
      </c>
      <c r="E30" s="8" t="str">
        <f>IF(選手登録!G40="","",選手登録!G40)</f>
        <v/>
      </c>
      <c r="F30" s="6" t="str">
        <f>IF(選手登録!H40="","",選手登録!H40)</f>
        <v/>
      </c>
      <c r="G30" s="7" t="str">
        <f>IF(選手登録!I40="","",選手登録!I40)</f>
        <v/>
      </c>
      <c r="H30" s="47"/>
      <c r="I30" s="47"/>
      <c r="J30" s="113"/>
      <c r="K30" s="47"/>
      <c r="L30" s="113"/>
      <c r="M30" s="8">
        <f t="shared" si="0"/>
        <v>0</v>
      </c>
    </row>
    <row r="31" spans="1:14" x14ac:dyDescent="0.15">
      <c r="A31">
        <f t="shared" si="1"/>
        <v>26</v>
      </c>
      <c r="B31" s="6" t="str">
        <f>IF(選手登録!D41="","",選手登録!D41)</f>
        <v/>
      </c>
      <c r="C31" s="6" t="str">
        <f>IF(選手登録!E41="","",選手登録!E41)</f>
        <v/>
      </c>
      <c r="D31" s="8" t="str">
        <f>IF(選手登録!F41="","",選手登録!F41)</f>
        <v/>
      </c>
      <c r="E31" s="8" t="str">
        <f>IF(選手登録!G41="","",選手登録!G41)</f>
        <v/>
      </c>
      <c r="F31" s="6" t="str">
        <f>IF(選手登録!H41="","",選手登録!H41)</f>
        <v/>
      </c>
      <c r="G31" s="7" t="str">
        <f>IF(選手登録!I41="","",選手登録!I41)</f>
        <v/>
      </c>
      <c r="H31" s="47"/>
      <c r="I31" s="47"/>
      <c r="J31" s="113"/>
      <c r="K31" s="47"/>
      <c r="L31" s="113"/>
      <c r="M31" s="8">
        <f t="shared" si="0"/>
        <v>0</v>
      </c>
    </row>
    <row r="32" spans="1:14" x14ac:dyDescent="0.15">
      <c r="A32">
        <f t="shared" si="1"/>
        <v>27</v>
      </c>
      <c r="B32" s="6" t="str">
        <f>IF(選手登録!D42="","",選手登録!D42)</f>
        <v/>
      </c>
      <c r="C32" s="6" t="str">
        <f>IF(選手登録!E42="","",選手登録!E42)</f>
        <v/>
      </c>
      <c r="D32" s="8" t="str">
        <f>IF(選手登録!F42="","",選手登録!F42)</f>
        <v/>
      </c>
      <c r="E32" s="8" t="str">
        <f>IF(選手登録!G42="","",選手登録!G42)</f>
        <v/>
      </c>
      <c r="F32" s="6" t="str">
        <f>IF(選手登録!H42="","",選手登録!H42)</f>
        <v/>
      </c>
      <c r="G32" s="7" t="str">
        <f>IF(選手登録!I42="","",選手登録!I42)</f>
        <v/>
      </c>
      <c r="H32" s="47"/>
      <c r="I32" s="47"/>
      <c r="J32" s="113"/>
      <c r="K32" s="47"/>
      <c r="L32" s="113"/>
      <c r="M32" s="8">
        <f t="shared" si="0"/>
        <v>0</v>
      </c>
    </row>
    <row r="33" spans="1:13" x14ac:dyDescent="0.15">
      <c r="A33">
        <f t="shared" si="1"/>
        <v>28</v>
      </c>
      <c r="B33" s="6" t="str">
        <f>IF(選手登録!D43="","",選手登録!D43)</f>
        <v/>
      </c>
      <c r="C33" s="6" t="str">
        <f>IF(選手登録!E43="","",選手登録!E43)</f>
        <v/>
      </c>
      <c r="D33" s="8" t="str">
        <f>IF(選手登録!F43="","",選手登録!F43)</f>
        <v/>
      </c>
      <c r="E33" s="8" t="str">
        <f>IF(選手登録!G43="","",選手登録!G43)</f>
        <v/>
      </c>
      <c r="F33" s="6" t="str">
        <f>IF(選手登録!H43="","",選手登録!H43)</f>
        <v/>
      </c>
      <c r="G33" s="7" t="str">
        <f>IF(選手登録!I43="","",選手登録!I43)</f>
        <v/>
      </c>
      <c r="H33" s="47"/>
      <c r="I33" s="47"/>
      <c r="J33" s="113"/>
      <c r="K33" s="47"/>
      <c r="L33" s="113"/>
      <c r="M33" s="8">
        <f t="shared" si="0"/>
        <v>0</v>
      </c>
    </row>
    <row r="34" spans="1:13" x14ac:dyDescent="0.15">
      <c r="A34">
        <f t="shared" si="1"/>
        <v>29</v>
      </c>
      <c r="B34" s="6" t="str">
        <f>IF(選手登録!D44="","",選手登録!D44)</f>
        <v/>
      </c>
      <c r="C34" s="6" t="str">
        <f>IF(選手登録!E44="","",選手登録!E44)</f>
        <v/>
      </c>
      <c r="D34" s="8" t="str">
        <f>IF(選手登録!F44="","",選手登録!F44)</f>
        <v/>
      </c>
      <c r="E34" s="8" t="str">
        <f>IF(選手登録!G44="","",選手登録!G44)</f>
        <v/>
      </c>
      <c r="F34" s="6" t="str">
        <f>IF(選手登録!H44="","",選手登録!H44)</f>
        <v/>
      </c>
      <c r="G34" s="7" t="str">
        <f>IF(選手登録!I44="","",選手登録!I44)</f>
        <v/>
      </c>
      <c r="H34" s="47"/>
      <c r="I34" s="47"/>
      <c r="J34" s="113"/>
      <c r="K34" s="47"/>
      <c r="L34" s="113"/>
      <c r="M34" s="8">
        <f t="shared" si="0"/>
        <v>0</v>
      </c>
    </row>
    <row r="35" spans="1:13" x14ac:dyDescent="0.15">
      <c r="A35">
        <f t="shared" si="1"/>
        <v>30</v>
      </c>
      <c r="B35" s="6" t="str">
        <f>IF(選手登録!D45="","",選手登録!D45)</f>
        <v/>
      </c>
      <c r="C35" s="6" t="str">
        <f>IF(選手登録!E45="","",選手登録!E45)</f>
        <v/>
      </c>
      <c r="D35" s="8" t="str">
        <f>IF(選手登録!F45="","",選手登録!F45)</f>
        <v/>
      </c>
      <c r="E35" s="8" t="str">
        <f>IF(選手登録!G45="","",選手登録!G45)</f>
        <v/>
      </c>
      <c r="F35" s="6" t="str">
        <f>IF(選手登録!H45="","",選手登録!H45)</f>
        <v/>
      </c>
      <c r="G35" s="7" t="str">
        <f>IF(選手登録!I45="","",選手登録!I45)</f>
        <v/>
      </c>
      <c r="H35" s="47"/>
      <c r="I35" s="47"/>
      <c r="J35" s="113"/>
      <c r="K35" s="47"/>
      <c r="L35" s="113"/>
      <c r="M35" s="8">
        <f t="shared" si="0"/>
        <v>0</v>
      </c>
    </row>
    <row r="36" spans="1:13" x14ac:dyDescent="0.15">
      <c r="A36">
        <f t="shared" si="1"/>
        <v>31</v>
      </c>
      <c r="B36" s="6" t="str">
        <f>IF(選手登録!D46="","",選手登録!D46)</f>
        <v/>
      </c>
      <c r="C36" s="6" t="str">
        <f>IF(選手登録!E46="","",選手登録!E46)</f>
        <v/>
      </c>
      <c r="D36" s="8" t="str">
        <f>IF(選手登録!F46="","",選手登録!F46)</f>
        <v/>
      </c>
      <c r="E36" s="8" t="str">
        <f>IF(選手登録!G46="","",選手登録!G46)</f>
        <v/>
      </c>
      <c r="F36" s="6" t="str">
        <f>IF(選手登録!H46="","",選手登録!H46)</f>
        <v/>
      </c>
      <c r="G36" s="7" t="str">
        <f>IF(選手登録!I46="","",選手登録!I46)</f>
        <v/>
      </c>
      <c r="H36" s="47"/>
      <c r="I36" s="47"/>
      <c r="J36" s="113"/>
      <c r="K36" s="47"/>
      <c r="L36" s="113"/>
      <c r="M36" s="8">
        <f t="shared" si="0"/>
        <v>0</v>
      </c>
    </row>
    <row r="37" spans="1:13" x14ac:dyDescent="0.15">
      <c r="A37">
        <f t="shared" si="1"/>
        <v>32</v>
      </c>
      <c r="B37" s="6" t="str">
        <f>IF(選手登録!D47="","",選手登録!D47)</f>
        <v/>
      </c>
      <c r="C37" s="6" t="str">
        <f>IF(選手登録!E47="","",選手登録!E47)</f>
        <v/>
      </c>
      <c r="D37" s="8" t="str">
        <f>IF(選手登録!F47="","",選手登録!F47)</f>
        <v/>
      </c>
      <c r="E37" s="8" t="str">
        <f>IF(選手登録!G47="","",選手登録!G47)</f>
        <v/>
      </c>
      <c r="F37" s="6" t="str">
        <f>IF(選手登録!H47="","",選手登録!H47)</f>
        <v/>
      </c>
      <c r="G37" s="7" t="str">
        <f>IF(選手登録!I47="","",選手登録!I47)</f>
        <v/>
      </c>
      <c r="H37" s="47"/>
      <c r="I37" s="47"/>
      <c r="J37" s="113"/>
      <c r="K37" s="47"/>
      <c r="L37" s="113"/>
      <c r="M37" s="8">
        <f t="shared" si="0"/>
        <v>0</v>
      </c>
    </row>
    <row r="38" spans="1:13" x14ac:dyDescent="0.15">
      <c r="A38">
        <f t="shared" si="1"/>
        <v>33</v>
      </c>
      <c r="B38" s="6" t="str">
        <f>IF(選手登録!D48="","",選手登録!D48)</f>
        <v/>
      </c>
      <c r="C38" s="6" t="str">
        <f>IF(選手登録!E48="","",選手登録!E48)</f>
        <v/>
      </c>
      <c r="D38" s="8" t="str">
        <f>IF(選手登録!F48="","",選手登録!F48)</f>
        <v/>
      </c>
      <c r="E38" s="8" t="str">
        <f>IF(選手登録!G48="","",選手登録!G48)</f>
        <v/>
      </c>
      <c r="F38" s="6" t="str">
        <f>IF(選手登録!H48="","",選手登録!H48)</f>
        <v/>
      </c>
      <c r="G38" s="7" t="str">
        <f>IF(選手登録!I48="","",選手登録!I48)</f>
        <v/>
      </c>
      <c r="H38" s="47"/>
      <c r="I38" s="47"/>
      <c r="J38" s="113"/>
      <c r="K38" s="47"/>
      <c r="L38" s="113"/>
      <c r="M38" s="8">
        <f t="shared" ref="M38:M65" si="2">COUNTA(H38:L38)</f>
        <v>0</v>
      </c>
    </row>
    <row r="39" spans="1:13" x14ac:dyDescent="0.15">
      <c r="A39">
        <f t="shared" si="1"/>
        <v>34</v>
      </c>
      <c r="B39" s="6" t="str">
        <f>IF(選手登録!D49="","",選手登録!D49)</f>
        <v/>
      </c>
      <c r="C39" s="6" t="str">
        <f>IF(選手登録!E49="","",選手登録!E49)</f>
        <v/>
      </c>
      <c r="D39" s="8" t="str">
        <f>IF(選手登録!F49="","",選手登録!F49)</f>
        <v/>
      </c>
      <c r="E39" s="8" t="str">
        <f>IF(選手登録!G49="","",選手登録!G49)</f>
        <v/>
      </c>
      <c r="F39" s="6" t="str">
        <f>IF(選手登録!H49="","",選手登録!H49)</f>
        <v/>
      </c>
      <c r="G39" s="7" t="str">
        <f>IF(選手登録!I49="","",選手登録!I49)</f>
        <v/>
      </c>
      <c r="H39" s="47"/>
      <c r="I39" s="47"/>
      <c r="J39" s="113"/>
      <c r="K39" s="47"/>
      <c r="L39" s="113"/>
      <c r="M39" s="8">
        <f t="shared" si="2"/>
        <v>0</v>
      </c>
    </row>
    <row r="40" spans="1:13" x14ac:dyDescent="0.15">
      <c r="A40">
        <f t="shared" si="1"/>
        <v>35</v>
      </c>
      <c r="B40" s="6" t="str">
        <f>IF(選手登録!D50="","",選手登録!D50)</f>
        <v/>
      </c>
      <c r="C40" s="6" t="str">
        <f>IF(選手登録!E50="","",選手登録!E50)</f>
        <v/>
      </c>
      <c r="D40" s="8" t="str">
        <f>IF(選手登録!F50="","",選手登録!F50)</f>
        <v/>
      </c>
      <c r="E40" s="8" t="str">
        <f>IF(選手登録!G50="","",選手登録!G50)</f>
        <v/>
      </c>
      <c r="F40" s="6" t="str">
        <f>IF(選手登録!H50="","",選手登録!H50)</f>
        <v/>
      </c>
      <c r="G40" s="7" t="str">
        <f>IF(選手登録!I50="","",選手登録!I50)</f>
        <v/>
      </c>
      <c r="H40" s="47"/>
      <c r="I40" s="47"/>
      <c r="J40" s="113"/>
      <c r="K40" s="47"/>
      <c r="L40" s="113"/>
      <c r="M40" s="8">
        <f t="shared" si="2"/>
        <v>0</v>
      </c>
    </row>
    <row r="41" spans="1:13" x14ac:dyDescent="0.15">
      <c r="A41">
        <f t="shared" si="1"/>
        <v>36</v>
      </c>
      <c r="B41" s="6" t="str">
        <f>IF(選手登録!D51="","",選手登録!D51)</f>
        <v/>
      </c>
      <c r="C41" s="6" t="str">
        <f>IF(選手登録!E51="","",選手登録!E51)</f>
        <v/>
      </c>
      <c r="D41" s="8" t="str">
        <f>IF(選手登録!F51="","",選手登録!F51)</f>
        <v/>
      </c>
      <c r="E41" s="8" t="str">
        <f>IF(選手登録!G51="","",選手登録!G51)</f>
        <v/>
      </c>
      <c r="F41" s="6" t="str">
        <f>IF(選手登録!H51="","",選手登録!H51)</f>
        <v/>
      </c>
      <c r="G41" s="7" t="str">
        <f>IF(選手登録!I51="","",選手登録!I51)</f>
        <v/>
      </c>
      <c r="H41" s="47"/>
      <c r="I41" s="47"/>
      <c r="J41" s="113"/>
      <c r="K41" s="47"/>
      <c r="L41" s="113"/>
      <c r="M41" s="8">
        <f t="shared" si="2"/>
        <v>0</v>
      </c>
    </row>
    <row r="42" spans="1:13" x14ac:dyDescent="0.15">
      <c r="A42">
        <f t="shared" si="1"/>
        <v>37</v>
      </c>
      <c r="B42" s="6" t="str">
        <f>IF(選手登録!D52="","",選手登録!D52)</f>
        <v/>
      </c>
      <c r="C42" s="6" t="str">
        <f>IF(選手登録!E52="","",選手登録!E52)</f>
        <v/>
      </c>
      <c r="D42" s="8" t="str">
        <f>IF(選手登録!F52="","",選手登録!F52)</f>
        <v/>
      </c>
      <c r="E42" s="8" t="str">
        <f>IF(選手登録!G52="","",選手登録!G52)</f>
        <v/>
      </c>
      <c r="F42" s="6" t="str">
        <f>IF(選手登録!H52="","",選手登録!H52)</f>
        <v/>
      </c>
      <c r="G42" s="7" t="str">
        <f>IF(選手登録!I52="","",選手登録!I52)</f>
        <v/>
      </c>
      <c r="H42" s="47"/>
      <c r="I42" s="47"/>
      <c r="J42" s="113"/>
      <c r="K42" s="47"/>
      <c r="L42" s="113"/>
      <c r="M42" s="8">
        <f t="shared" si="2"/>
        <v>0</v>
      </c>
    </row>
    <row r="43" spans="1:13" x14ac:dyDescent="0.15">
      <c r="A43">
        <f t="shared" si="1"/>
        <v>38</v>
      </c>
      <c r="B43" s="6" t="str">
        <f>IF(選手登録!D53="","",選手登録!D53)</f>
        <v/>
      </c>
      <c r="C43" s="6" t="str">
        <f>IF(選手登録!E53="","",選手登録!E53)</f>
        <v/>
      </c>
      <c r="D43" s="8" t="str">
        <f>IF(選手登録!F53="","",選手登録!F53)</f>
        <v/>
      </c>
      <c r="E43" s="8" t="str">
        <f>IF(選手登録!G53="","",選手登録!G53)</f>
        <v/>
      </c>
      <c r="F43" s="6" t="str">
        <f>IF(選手登録!H53="","",選手登録!H53)</f>
        <v/>
      </c>
      <c r="G43" s="7" t="str">
        <f>IF(選手登録!I53="","",選手登録!I53)</f>
        <v/>
      </c>
      <c r="H43" s="47"/>
      <c r="I43" s="47"/>
      <c r="J43" s="113"/>
      <c r="K43" s="47"/>
      <c r="L43" s="113"/>
      <c r="M43" s="8">
        <f t="shared" si="2"/>
        <v>0</v>
      </c>
    </row>
    <row r="44" spans="1:13" x14ac:dyDescent="0.15">
      <c r="A44">
        <f t="shared" si="1"/>
        <v>39</v>
      </c>
      <c r="B44" s="6" t="str">
        <f>IF(選手登録!D54="","",選手登録!D54)</f>
        <v/>
      </c>
      <c r="C44" s="6" t="str">
        <f>IF(選手登録!E54="","",選手登録!E54)</f>
        <v/>
      </c>
      <c r="D44" s="8" t="str">
        <f>IF(選手登録!F54="","",選手登録!F54)</f>
        <v/>
      </c>
      <c r="E44" s="8" t="str">
        <f>IF(選手登録!G54="","",選手登録!G54)</f>
        <v/>
      </c>
      <c r="F44" s="6" t="str">
        <f>IF(選手登録!H54="","",選手登録!H54)</f>
        <v/>
      </c>
      <c r="G44" s="7" t="str">
        <f>IF(選手登録!I54="","",選手登録!I54)</f>
        <v/>
      </c>
      <c r="H44" s="47"/>
      <c r="I44" s="47"/>
      <c r="J44" s="113"/>
      <c r="K44" s="47"/>
      <c r="L44" s="113"/>
      <c r="M44" s="8">
        <f t="shared" si="2"/>
        <v>0</v>
      </c>
    </row>
    <row r="45" spans="1:13" x14ac:dyDescent="0.15">
      <c r="A45">
        <f t="shared" si="1"/>
        <v>40</v>
      </c>
      <c r="B45" s="6" t="str">
        <f>IF(選手登録!D55="","",選手登録!D55)</f>
        <v/>
      </c>
      <c r="C45" s="6" t="str">
        <f>IF(選手登録!E55="","",選手登録!E55)</f>
        <v/>
      </c>
      <c r="D45" s="8" t="str">
        <f>IF(選手登録!F55="","",選手登録!F55)</f>
        <v/>
      </c>
      <c r="E45" s="8" t="str">
        <f>IF(選手登録!G55="","",選手登録!G55)</f>
        <v/>
      </c>
      <c r="F45" s="6" t="str">
        <f>IF(選手登録!H55="","",選手登録!H55)</f>
        <v/>
      </c>
      <c r="G45" s="7" t="str">
        <f>IF(選手登録!I55="","",選手登録!I55)</f>
        <v/>
      </c>
      <c r="H45" s="47"/>
      <c r="I45" s="47"/>
      <c r="J45" s="113"/>
      <c r="K45" s="47"/>
      <c r="L45" s="113"/>
      <c r="M45" s="8">
        <f t="shared" si="2"/>
        <v>0</v>
      </c>
    </row>
    <row r="46" spans="1:13" x14ac:dyDescent="0.15">
      <c r="A46">
        <f t="shared" si="1"/>
        <v>41</v>
      </c>
      <c r="B46" s="6" t="str">
        <f>IF(選手登録!D56="","",選手登録!D56)</f>
        <v/>
      </c>
      <c r="C46" s="6" t="str">
        <f>IF(選手登録!E56="","",選手登録!E56)</f>
        <v/>
      </c>
      <c r="D46" s="8" t="str">
        <f>IF(選手登録!F56="","",選手登録!F56)</f>
        <v/>
      </c>
      <c r="E46" s="8" t="str">
        <f>IF(選手登録!G56="","",選手登録!G56)</f>
        <v/>
      </c>
      <c r="F46" s="6" t="str">
        <f>IF(選手登録!H56="","",選手登録!H56)</f>
        <v/>
      </c>
      <c r="G46" s="7" t="str">
        <f>IF(選手登録!I56="","",選手登録!I56)</f>
        <v/>
      </c>
      <c r="H46" s="47"/>
      <c r="I46" s="47"/>
      <c r="J46" s="113"/>
      <c r="K46" s="47"/>
      <c r="L46" s="113"/>
      <c r="M46" s="8">
        <f t="shared" si="2"/>
        <v>0</v>
      </c>
    </row>
    <row r="47" spans="1:13" x14ac:dyDescent="0.15">
      <c r="A47">
        <f t="shared" si="1"/>
        <v>42</v>
      </c>
      <c r="B47" s="6" t="str">
        <f>IF(選手登録!D57="","",選手登録!D57)</f>
        <v/>
      </c>
      <c r="C47" s="6" t="str">
        <f>IF(選手登録!E57="","",選手登録!E57)</f>
        <v/>
      </c>
      <c r="D47" s="8" t="str">
        <f>IF(選手登録!F57="","",選手登録!F57)</f>
        <v/>
      </c>
      <c r="E47" s="8" t="str">
        <f>IF(選手登録!G57="","",選手登録!G57)</f>
        <v/>
      </c>
      <c r="F47" s="6" t="str">
        <f>IF(選手登録!H57="","",選手登録!H57)</f>
        <v/>
      </c>
      <c r="G47" s="7" t="str">
        <f>IF(選手登録!I57="","",選手登録!I57)</f>
        <v/>
      </c>
      <c r="H47" s="47"/>
      <c r="I47" s="47"/>
      <c r="J47" s="113"/>
      <c r="K47" s="47"/>
      <c r="L47" s="113"/>
      <c r="M47" s="8">
        <f t="shared" si="2"/>
        <v>0</v>
      </c>
    </row>
    <row r="48" spans="1:13" x14ac:dyDescent="0.15">
      <c r="A48">
        <f t="shared" si="1"/>
        <v>43</v>
      </c>
      <c r="B48" s="6" t="str">
        <f>IF(選手登録!D58="","",選手登録!D58)</f>
        <v/>
      </c>
      <c r="C48" s="6" t="str">
        <f>IF(選手登録!E58="","",選手登録!E58)</f>
        <v/>
      </c>
      <c r="D48" s="8" t="str">
        <f>IF(選手登録!F58="","",選手登録!F58)</f>
        <v/>
      </c>
      <c r="E48" s="8" t="str">
        <f>IF(選手登録!G58="","",選手登録!G58)</f>
        <v/>
      </c>
      <c r="F48" s="6" t="str">
        <f>IF(選手登録!H58="","",選手登録!H58)</f>
        <v/>
      </c>
      <c r="G48" s="7" t="str">
        <f>IF(選手登録!I58="","",選手登録!I58)</f>
        <v/>
      </c>
      <c r="H48" s="47"/>
      <c r="I48" s="47"/>
      <c r="J48" s="113"/>
      <c r="K48" s="47"/>
      <c r="L48" s="113"/>
      <c r="M48" s="8">
        <f t="shared" si="2"/>
        <v>0</v>
      </c>
    </row>
    <row r="49" spans="1:13" x14ac:dyDescent="0.15">
      <c r="A49">
        <f t="shared" si="1"/>
        <v>44</v>
      </c>
      <c r="B49" s="6" t="str">
        <f>IF(選手登録!D59="","",選手登録!D59)</f>
        <v/>
      </c>
      <c r="C49" s="6" t="str">
        <f>IF(選手登録!E59="","",選手登録!E59)</f>
        <v/>
      </c>
      <c r="D49" s="8" t="str">
        <f>IF(選手登録!F59="","",選手登録!F59)</f>
        <v/>
      </c>
      <c r="E49" s="8" t="str">
        <f>IF(選手登録!G59="","",選手登録!G59)</f>
        <v/>
      </c>
      <c r="F49" s="6" t="str">
        <f>IF(選手登録!H59="","",選手登録!H59)</f>
        <v/>
      </c>
      <c r="G49" s="7" t="str">
        <f>IF(選手登録!I59="","",選手登録!I59)</f>
        <v/>
      </c>
      <c r="H49" s="47"/>
      <c r="I49" s="47"/>
      <c r="J49" s="113"/>
      <c r="K49" s="47"/>
      <c r="L49" s="113"/>
      <c r="M49" s="8">
        <f t="shared" si="2"/>
        <v>0</v>
      </c>
    </row>
    <row r="50" spans="1:13" x14ac:dyDescent="0.15">
      <c r="A50">
        <f t="shared" si="1"/>
        <v>45</v>
      </c>
      <c r="B50" s="6" t="str">
        <f>IF(選手登録!D60="","",選手登録!D60)</f>
        <v/>
      </c>
      <c r="C50" s="6" t="str">
        <f>IF(選手登録!E60="","",選手登録!E60)</f>
        <v/>
      </c>
      <c r="D50" s="8" t="str">
        <f>IF(選手登録!F60="","",選手登録!F60)</f>
        <v/>
      </c>
      <c r="E50" s="8" t="str">
        <f>IF(選手登録!G60="","",選手登録!G60)</f>
        <v/>
      </c>
      <c r="F50" s="6" t="str">
        <f>IF(選手登録!H60="","",選手登録!H60)</f>
        <v/>
      </c>
      <c r="G50" s="7" t="str">
        <f>IF(選手登録!I60="","",選手登録!I60)</f>
        <v/>
      </c>
      <c r="H50" s="47"/>
      <c r="I50" s="47"/>
      <c r="J50" s="113"/>
      <c r="K50" s="47"/>
      <c r="L50" s="113"/>
      <c r="M50" s="8">
        <f t="shared" si="2"/>
        <v>0</v>
      </c>
    </row>
    <row r="51" spans="1:13" x14ac:dyDescent="0.15">
      <c r="A51">
        <f t="shared" si="1"/>
        <v>46</v>
      </c>
      <c r="B51" s="6" t="str">
        <f>IF(選手登録!D61="","",選手登録!D61)</f>
        <v/>
      </c>
      <c r="C51" s="6" t="str">
        <f>IF(選手登録!E61="","",選手登録!E61)</f>
        <v/>
      </c>
      <c r="D51" s="8" t="str">
        <f>IF(選手登録!F61="","",選手登録!F61)</f>
        <v/>
      </c>
      <c r="E51" s="8" t="str">
        <f>IF(選手登録!G61="","",選手登録!G61)</f>
        <v/>
      </c>
      <c r="F51" s="6" t="str">
        <f>IF(選手登録!H61="","",選手登録!H61)</f>
        <v/>
      </c>
      <c r="G51" s="7" t="str">
        <f>IF(選手登録!I61="","",選手登録!I61)</f>
        <v/>
      </c>
      <c r="H51" s="47"/>
      <c r="I51" s="47"/>
      <c r="J51" s="113"/>
      <c r="K51" s="47"/>
      <c r="L51" s="113"/>
      <c r="M51" s="8">
        <f t="shared" si="2"/>
        <v>0</v>
      </c>
    </row>
    <row r="52" spans="1:13" x14ac:dyDescent="0.15">
      <c r="A52">
        <f t="shared" si="1"/>
        <v>47</v>
      </c>
      <c r="B52" s="6" t="str">
        <f>IF(選手登録!D62="","",選手登録!D62)</f>
        <v/>
      </c>
      <c r="C52" s="6" t="str">
        <f>IF(選手登録!E62="","",選手登録!E62)</f>
        <v/>
      </c>
      <c r="D52" s="8" t="str">
        <f>IF(選手登録!F62="","",選手登録!F62)</f>
        <v/>
      </c>
      <c r="E52" s="8" t="str">
        <f>IF(選手登録!G62="","",選手登録!G62)</f>
        <v/>
      </c>
      <c r="F52" s="6" t="str">
        <f>IF(選手登録!H62="","",選手登録!H62)</f>
        <v/>
      </c>
      <c r="G52" s="7" t="str">
        <f>IF(選手登録!I62="","",選手登録!I62)</f>
        <v/>
      </c>
      <c r="H52" s="47"/>
      <c r="I52" s="47"/>
      <c r="J52" s="113"/>
      <c r="K52" s="47"/>
      <c r="L52" s="113"/>
      <c r="M52" s="8">
        <f t="shared" si="2"/>
        <v>0</v>
      </c>
    </row>
    <row r="53" spans="1:13" x14ac:dyDescent="0.15">
      <c r="A53">
        <f t="shared" si="1"/>
        <v>48</v>
      </c>
      <c r="B53" s="6" t="str">
        <f>IF(選手登録!D63="","",選手登録!D63)</f>
        <v/>
      </c>
      <c r="C53" s="6" t="str">
        <f>IF(選手登録!E63="","",選手登録!E63)</f>
        <v/>
      </c>
      <c r="D53" s="8" t="str">
        <f>IF(選手登録!F63="","",選手登録!F63)</f>
        <v/>
      </c>
      <c r="E53" s="8" t="str">
        <f>IF(選手登録!G63="","",選手登録!G63)</f>
        <v/>
      </c>
      <c r="F53" s="6" t="str">
        <f>IF(選手登録!H63="","",選手登録!H63)</f>
        <v/>
      </c>
      <c r="G53" s="7" t="str">
        <f>IF(選手登録!I63="","",選手登録!I63)</f>
        <v/>
      </c>
      <c r="H53" s="47"/>
      <c r="I53" s="47"/>
      <c r="J53" s="113"/>
      <c r="K53" s="47"/>
      <c r="L53" s="113"/>
      <c r="M53" s="8">
        <f t="shared" si="2"/>
        <v>0</v>
      </c>
    </row>
    <row r="54" spans="1:13" x14ac:dyDescent="0.15">
      <c r="A54">
        <f t="shared" si="1"/>
        <v>49</v>
      </c>
      <c r="B54" s="6" t="str">
        <f>IF(選手登録!D64="","",選手登録!D64)</f>
        <v/>
      </c>
      <c r="C54" s="6" t="str">
        <f>IF(選手登録!E64="","",選手登録!E64)</f>
        <v/>
      </c>
      <c r="D54" s="8" t="str">
        <f>IF(選手登録!F64="","",選手登録!F64)</f>
        <v/>
      </c>
      <c r="E54" s="8" t="str">
        <f>IF(選手登録!G64="","",選手登録!G64)</f>
        <v/>
      </c>
      <c r="F54" s="6" t="str">
        <f>IF(選手登録!H64="","",選手登録!H64)</f>
        <v/>
      </c>
      <c r="G54" s="7" t="str">
        <f>IF(選手登録!I64="","",選手登録!I64)</f>
        <v/>
      </c>
      <c r="H54" s="47"/>
      <c r="I54" s="47"/>
      <c r="J54" s="113"/>
      <c r="K54" s="47"/>
      <c r="L54" s="113"/>
      <c r="M54" s="8">
        <f t="shared" si="2"/>
        <v>0</v>
      </c>
    </row>
    <row r="55" spans="1:13" x14ac:dyDescent="0.15">
      <c r="A55">
        <f t="shared" si="1"/>
        <v>50</v>
      </c>
      <c r="B55" s="6" t="str">
        <f>IF(選手登録!D65="","",選手登録!D65)</f>
        <v/>
      </c>
      <c r="C55" s="6" t="str">
        <f>IF(選手登録!E65="","",選手登録!E65)</f>
        <v/>
      </c>
      <c r="D55" s="8" t="str">
        <f>IF(選手登録!F65="","",選手登録!F65)</f>
        <v/>
      </c>
      <c r="E55" s="8" t="str">
        <f>IF(選手登録!G65="","",選手登録!G65)</f>
        <v/>
      </c>
      <c r="F55" s="6" t="str">
        <f>IF(選手登録!H65="","",選手登録!H65)</f>
        <v/>
      </c>
      <c r="G55" s="7" t="str">
        <f>IF(選手登録!I65="","",選手登録!I65)</f>
        <v/>
      </c>
      <c r="H55" s="47"/>
      <c r="I55" s="47"/>
      <c r="J55" s="113"/>
      <c r="K55" s="47"/>
      <c r="L55" s="113"/>
      <c r="M55" s="8">
        <f t="shared" si="2"/>
        <v>0</v>
      </c>
    </row>
    <row r="56" spans="1:13" x14ac:dyDescent="0.15">
      <c r="A56">
        <f t="shared" si="1"/>
        <v>51</v>
      </c>
      <c r="B56" s="6" t="str">
        <f>IF(選手登録!D66="","",選手登録!D66)</f>
        <v/>
      </c>
      <c r="C56" s="6" t="str">
        <f>IF(選手登録!E66="","",選手登録!E66)</f>
        <v/>
      </c>
      <c r="D56" s="8" t="str">
        <f>IF(選手登録!F66="","",選手登録!F66)</f>
        <v/>
      </c>
      <c r="E56" s="8" t="str">
        <f>IF(選手登録!G66="","",選手登録!G66)</f>
        <v/>
      </c>
      <c r="F56" s="6" t="str">
        <f>IF(選手登録!H66="","",選手登録!H66)</f>
        <v/>
      </c>
      <c r="G56" s="7" t="str">
        <f>IF(選手登録!I66="","",選手登録!I66)</f>
        <v/>
      </c>
      <c r="H56" s="47"/>
      <c r="I56" s="47"/>
      <c r="J56" s="113"/>
      <c r="K56" s="47"/>
      <c r="L56" s="113"/>
      <c r="M56" s="8">
        <f t="shared" si="2"/>
        <v>0</v>
      </c>
    </row>
    <row r="57" spans="1:13" x14ac:dyDescent="0.15">
      <c r="A57">
        <f t="shared" si="1"/>
        <v>52</v>
      </c>
      <c r="B57" s="6" t="str">
        <f>IF(選手登録!D67="","",選手登録!D67)</f>
        <v/>
      </c>
      <c r="C57" s="6" t="str">
        <f>IF(選手登録!E67="","",選手登録!E67)</f>
        <v/>
      </c>
      <c r="D57" s="8" t="str">
        <f>IF(選手登録!F67="","",選手登録!F67)</f>
        <v/>
      </c>
      <c r="E57" s="8" t="str">
        <f>IF(選手登録!G67="","",選手登録!G67)</f>
        <v/>
      </c>
      <c r="F57" s="6" t="str">
        <f>IF(選手登録!H67="","",選手登録!H67)</f>
        <v/>
      </c>
      <c r="G57" s="7" t="str">
        <f>IF(選手登録!I67="","",選手登録!I67)</f>
        <v/>
      </c>
      <c r="H57" s="47"/>
      <c r="I57" s="47"/>
      <c r="J57" s="113"/>
      <c r="K57" s="47"/>
      <c r="L57" s="113"/>
      <c r="M57" s="8">
        <f t="shared" si="2"/>
        <v>0</v>
      </c>
    </row>
    <row r="58" spans="1:13" x14ac:dyDescent="0.15">
      <c r="A58">
        <f t="shared" si="1"/>
        <v>53</v>
      </c>
      <c r="B58" s="6" t="str">
        <f>IF(選手登録!D68="","",選手登録!D68)</f>
        <v/>
      </c>
      <c r="C58" s="6" t="str">
        <f>IF(選手登録!E68="","",選手登録!E68)</f>
        <v/>
      </c>
      <c r="D58" s="8" t="str">
        <f>IF(選手登録!F68="","",選手登録!F68)</f>
        <v/>
      </c>
      <c r="E58" s="8" t="str">
        <f>IF(選手登録!G68="","",選手登録!G68)</f>
        <v/>
      </c>
      <c r="F58" s="6" t="str">
        <f>IF(選手登録!H68="","",選手登録!H68)</f>
        <v/>
      </c>
      <c r="G58" s="7" t="str">
        <f>IF(選手登録!I68="","",選手登録!I68)</f>
        <v/>
      </c>
      <c r="H58" s="47"/>
      <c r="I58" s="47"/>
      <c r="J58" s="113"/>
      <c r="K58" s="47"/>
      <c r="L58" s="113"/>
      <c r="M58" s="8">
        <f t="shared" si="2"/>
        <v>0</v>
      </c>
    </row>
    <row r="59" spans="1:13" x14ac:dyDescent="0.15">
      <c r="A59">
        <f t="shared" si="1"/>
        <v>54</v>
      </c>
      <c r="B59" s="6" t="str">
        <f>IF(選手登録!D69="","",選手登録!D69)</f>
        <v/>
      </c>
      <c r="C59" s="6" t="str">
        <f>IF(選手登録!E69="","",選手登録!E69)</f>
        <v/>
      </c>
      <c r="D59" s="8" t="str">
        <f>IF(選手登録!F69="","",選手登録!F69)</f>
        <v/>
      </c>
      <c r="E59" s="8" t="str">
        <f>IF(選手登録!G69="","",選手登録!G69)</f>
        <v/>
      </c>
      <c r="F59" s="6" t="str">
        <f>IF(選手登録!H69="","",選手登録!H69)</f>
        <v/>
      </c>
      <c r="G59" s="7" t="str">
        <f>IF(選手登録!I69="","",選手登録!I69)</f>
        <v/>
      </c>
      <c r="H59" s="47"/>
      <c r="I59" s="47"/>
      <c r="J59" s="113"/>
      <c r="K59" s="47"/>
      <c r="L59" s="113"/>
      <c r="M59" s="8">
        <f t="shared" si="2"/>
        <v>0</v>
      </c>
    </row>
    <row r="60" spans="1:13" x14ac:dyDescent="0.15">
      <c r="A60">
        <f t="shared" si="1"/>
        <v>55</v>
      </c>
      <c r="B60" s="6" t="str">
        <f>IF(選手登録!D70="","",選手登録!D70)</f>
        <v/>
      </c>
      <c r="C60" s="6" t="str">
        <f>IF(選手登録!E70="","",選手登録!E70)</f>
        <v/>
      </c>
      <c r="D60" s="8" t="str">
        <f>IF(選手登録!F70="","",選手登録!F70)</f>
        <v/>
      </c>
      <c r="E60" s="8" t="str">
        <f>IF(選手登録!G70="","",選手登録!G70)</f>
        <v/>
      </c>
      <c r="F60" s="6" t="str">
        <f>IF(選手登録!H70="","",選手登録!H70)</f>
        <v/>
      </c>
      <c r="G60" s="7" t="str">
        <f>IF(選手登録!I70="","",選手登録!I70)</f>
        <v/>
      </c>
      <c r="H60" s="47"/>
      <c r="I60" s="47"/>
      <c r="J60" s="113"/>
      <c r="K60" s="47"/>
      <c r="L60" s="113"/>
      <c r="M60" s="8">
        <f t="shared" si="2"/>
        <v>0</v>
      </c>
    </row>
    <row r="61" spans="1:13" x14ac:dyDescent="0.15">
      <c r="A61">
        <f t="shared" si="1"/>
        <v>56</v>
      </c>
      <c r="B61" s="6" t="str">
        <f>IF(選手登録!D71="","",選手登録!D71)</f>
        <v/>
      </c>
      <c r="C61" s="6" t="str">
        <f>IF(選手登録!E71="","",選手登録!E71)</f>
        <v/>
      </c>
      <c r="D61" s="8" t="str">
        <f>IF(選手登録!F71="","",選手登録!F71)</f>
        <v/>
      </c>
      <c r="E61" s="8" t="str">
        <f>IF(選手登録!G71="","",選手登録!G71)</f>
        <v/>
      </c>
      <c r="F61" s="6" t="str">
        <f>IF(選手登録!H71="","",選手登録!H71)</f>
        <v/>
      </c>
      <c r="G61" s="7" t="str">
        <f>IF(選手登録!I71="","",選手登録!I71)</f>
        <v/>
      </c>
      <c r="H61" s="47"/>
      <c r="I61" s="47"/>
      <c r="J61" s="113"/>
      <c r="K61" s="47"/>
      <c r="L61" s="113"/>
      <c r="M61" s="8">
        <f t="shared" si="2"/>
        <v>0</v>
      </c>
    </row>
    <row r="62" spans="1:13" x14ac:dyDescent="0.15">
      <c r="A62">
        <f t="shared" si="1"/>
        <v>57</v>
      </c>
      <c r="B62" s="6" t="str">
        <f>IF(選手登録!D72="","",選手登録!D72)</f>
        <v/>
      </c>
      <c r="C62" s="6" t="str">
        <f>IF(選手登録!E72="","",選手登録!E72)</f>
        <v/>
      </c>
      <c r="D62" s="8" t="str">
        <f>IF(選手登録!F72="","",選手登録!F72)</f>
        <v/>
      </c>
      <c r="E62" s="8" t="str">
        <f>IF(選手登録!G72="","",選手登録!G72)</f>
        <v/>
      </c>
      <c r="F62" s="6" t="str">
        <f>IF(選手登録!H72="","",選手登録!H72)</f>
        <v/>
      </c>
      <c r="G62" s="7" t="str">
        <f>IF(選手登録!I72="","",選手登録!I72)</f>
        <v/>
      </c>
      <c r="H62" s="47"/>
      <c r="I62" s="47"/>
      <c r="J62" s="113"/>
      <c r="K62" s="47"/>
      <c r="L62" s="113"/>
      <c r="M62" s="8">
        <f t="shared" si="2"/>
        <v>0</v>
      </c>
    </row>
    <row r="63" spans="1:13" x14ac:dyDescent="0.15">
      <c r="A63">
        <f t="shared" si="1"/>
        <v>58</v>
      </c>
      <c r="B63" s="6" t="str">
        <f>IF(選手登録!D73="","",選手登録!D73)</f>
        <v/>
      </c>
      <c r="C63" s="6" t="str">
        <f>IF(選手登録!E73="","",選手登録!E73)</f>
        <v/>
      </c>
      <c r="D63" s="8" t="str">
        <f>IF(選手登録!F73="","",選手登録!F73)</f>
        <v/>
      </c>
      <c r="E63" s="8" t="str">
        <f>IF(選手登録!G73="","",選手登録!G73)</f>
        <v/>
      </c>
      <c r="F63" s="6" t="str">
        <f>IF(選手登録!H73="","",選手登録!H73)</f>
        <v/>
      </c>
      <c r="G63" s="7" t="str">
        <f>IF(選手登録!I73="","",選手登録!I73)</f>
        <v/>
      </c>
      <c r="H63" s="47"/>
      <c r="I63" s="47"/>
      <c r="J63" s="113"/>
      <c r="K63" s="47"/>
      <c r="L63" s="113"/>
      <c r="M63" s="8">
        <f t="shared" si="2"/>
        <v>0</v>
      </c>
    </row>
    <row r="64" spans="1:13" x14ac:dyDescent="0.15">
      <c r="A64">
        <f t="shared" si="1"/>
        <v>59</v>
      </c>
      <c r="B64" s="6" t="str">
        <f>IF(選手登録!D74="","",選手登録!D74)</f>
        <v/>
      </c>
      <c r="C64" s="6" t="str">
        <f>IF(選手登録!E74="","",選手登録!E74)</f>
        <v/>
      </c>
      <c r="D64" s="8" t="str">
        <f>IF(選手登録!F74="","",選手登録!F74)</f>
        <v/>
      </c>
      <c r="E64" s="8" t="str">
        <f>IF(選手登録!G74="","",選手登録!G74)</f>
        <v/>
      </c>
      <c r="F64" s="6" t="str">
        <f>IF(選手登録!H74="","",選手登録!H74)</f>
        <v/>
      </c>
      <c r="G64" s="7" t="str">
        <f>IF(選手登録!I74="","",選手登録!I74)</f>
        <v/>
      </c>
      <c r="H64" s="47"/>
      <c r="I64" s="47"/>
      <c r="J64" s="113"/>
      <c r="K64" s="47"/>
      <c r="L64" s="113"/>
      <c r="M64" s="8">
        <f t="shared" si="2"/>
        <v>0</v>
      </c>
    </row>
    <row r="65" spans="1:13" x14ac:dyDescent="0.15">
      <c r="A65">
        <f t="shared" si="1"/>
        <v>60</v>
      </c>
      <c r="B65" s="6" t="str">
        <f>IF(選手登録!D75="","",選手登録!D75)</f>
        <v/>
      </c>
      <c r="C65" s="6" t="str">
        <f>IF(選手登録!E75="","",選手登録!E75)</f>
        <v/>
      </c>
      <c r="D65" s="8" t="str">
        <f>IF(選手登録!F75="","",選手登録!F75)</f>
        <v/>
      </c>
      <c r="E65" s="8" t="str">
        <f>IF(選手登録!G75="","",選手登録!G75)</f>
        <v/>
      </c>
      <c r="F65" s="6" t="str">
        <f>IF(選手登録!H75="","",選手登録!H75)</f>
        <v/>
      </c>
      <c r="G65" s="7" t="str">
        <f>IF(選手登録!I75="","",選手登録!I75)</f>
        <v/>
      </c>
      <c r="H65" s="47"/>
      <c r="I65" s="47"/>
      <c r="J65" s="113"/>
      <c r="K65" s="47"/>
      <c r="L65" s="113"/>
      <c r="M65" s="8">
        <f t="shared" si="2"/>
        <v>0</v>
      </c>
    </row>
  </sheetData>
  <mergeCells count="3">
    <mergeCell ref="H4:I4"/>
    <mergeCell ref="J4:L4"/>
    <mergeCell ref="M4:M5"/>
  </mergeCells>
  <phoneticPr fontId="1"/>
  <conditionalFormatting sqref="B6:B65">
    <cfRule type="expression" dxfId="3" priority="3">
      <formula>$B6="女子"</formula>
    </cfRule>
    <cfRule type="expression" dxfId="2" priority="4">
      <formula>$B6="男子"</formula>
    </cfRule>
  </conditionalFormatting>
  <conditionalFormatting sqref="J6:J65">
    <cfRule type="expression" dxfId="1" priority="7">
      <formula>$B$1=3</formula>
    </cfRule>
  </conditionalFormatting>
  <conditionalFormatting sqref="M6:M65">
    <cfRule type="cellIs" dxfId="0" priority="20" operator="greaterThan">
      <formula>2</formula>
    </cfRule>
  </conditionalFormatting>
  <dataValidations disablePrompts="1" count="1">
    <dataValidation imeMode="halfKatakana" allowBlank="1" showInputMessage="1" showErrorMessage="1" sqref="E5" xr:uid="{00000000-0002-0000-0200-000000000000}"/>
  </dataValidations>
  <pageMargins left="0.70866141732283472" right="0.70866141732283472" top="0.74803149606299213" bottom="0.35433070866141736" header="0.31496062992125984" footer="0.31496062992125984"/>
  <pageSetup paperSize="9" scale="88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69"/>
  <sheetViews>
    <sheetView zoomScaleNormal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25" sqref="K25"/>
    </sheetView>
  </sheetViews>
  <sheetFormatPr defaultRowHeight="13.5" x14ac:dyDescent="0.15"/>
  <cols>
    <col min="1" max="1" width="3.125" bestFit="1" customWidth="1"/>
    <col min="2" max="2" width="4.375" customWidth="1"/>
    <col min="3" max="3" width="16.5" customWidth="1"/>
    <col min="4" max="4" width="7.25" customWidth="1"/>
    <col min="5" max="6" width="16.125" customWidth="1"/>
    <col min="7" max="7" width="7.25" customWidth="1"/>
    <col min="8" max="8" width="10.625" customWidth="1"/>
    <col min="9" max="9" width="5.25" bestFit="1" customWidth="1"/>
    <col min="10" max="10" width="20.625" bestFit="1" customWidth="1"/>
  </cols>
  <sheetData>
    <row r="1" spans="1:10" x14ac:dyDescent="0.15">
      <c r="C1" s="3" t="str">
        <f>選手登録!B1</f>
        <v>第</v>
      </c>
      <c r="D1" s="6">
        <f>選手登録!C1</f>
        <v>1</v>
      </c>
      <c r="E1" t="str">
        <f>選手登録!D1&amp;" 4x100mリレー申し込み"</f>
        <v>回　2025リレーカーニバル兼春季記録会 4x100mリレー申し込み</v>
      </c>
    </row>
    <row r="2" spans="1:10" x14ac:dyDescent="0.15">
      <c r="B2" s="3"/>
      <c r="C2" s="4"/>
    </row>
    <row r="3" spans="1:10" x14ac:dyDescent="0.15">
      <c r="D3" s="1"/>
      <c r="E3" t="s">
        <v>3</v>
      </c>
      <c r="G3" s="8"/>
      <c r="H3" s="75" t="s">
        <v>36</v>
      </c>
    </row>
    <row r="4" spans="1:10" ht="14.25" thickBot="1" x14ac:dyDescent="0.2">
      <c r="C4" t="s">
        <v>68</v>
      </c>
      <c r="F4">
        <f>COUNTA(D6,D14,D22,D30,D38,D46,D54,D62)</f>
        <v>1</v>
      </c>
      <c r="G4" t="s">
        <v>119</v>
      </c>
      <c r="H4" t="s">
        <v>69</v>
      </c>
      <c r="I4" s="69"/>
    </row>
    <row r="5" spans="1:10" ht="14.25" thickBot="1" x14ac:dyDescent="0.2">
      <c r="C5" s="48" t="s">
        <v>20</v>
      </c>
      <c r="D5" s="49" t="s">
        <v>22</v>
      </c>
      <c r="E5" s="49" t="s">
        <v>8</v>
      </c>
      <c r="F5" s="49" t="s">
        <v>23</v>
      </c>
      <c r="G5" s="50" t="s">
        <v>10</v>
      </c>
      <c r="H5" s="50" t="s">
        <v>54</v>
      </c>
      <c r="I5" s="51" t="s">
        <v>25</v>
      </c>
    </row>
    <row r="6" spans="1:10" x14ac:dyDescent="0.15">
      <c r="A6" s="133" t="s">
        <v>60</v>
      </c>
      <c r="B6" s="53">
        <v>1</v>
      </c>
      <c r="C6" s="14" t="str">
        <f>IF(D6="","",IF(F4&gt;1,選手登録!$E$5&amp;" "&amp;A6,選手登録!$E$5))</f>
        <v>金沢市陸上教室</v>
      </c>
      <c r="D6" s="61">
        <v>1</v>
      </c>
      <c r="E6" s="15" t="str">
        <f>IFERROR(VLOOKUP($D6,選手登録!$E$16:$H$75,2,FALSE)&amp;"","")</f>
        <v>辻村　和義</v>
      </c>
      <c r="F6" s="15" t="str">
        <f>IFERROR(VLOOKUP($D6,選手登録!$E$16:$H$75,3,FALSE)&amp;"","")</f>
        <v>ﾂｼﾞﾑﾗｶｽﾞﾖｼ</v>
      </c>
      <c r="G6" s="54" t="str">
        <f>IFERROR(VLOOKUP($D6,選手登録!$E$16:$H$75,4,FALSE)&amp;"","")</f>
        <v>6</v>
      </c>
      <c r="H6" s="70">
        <v>10590</v>
      </c>
      <c r="I6" s="106" t="str">
        <f>IFERROR(VLOOKUP($D6,選手登録!$E$16:$J$75,6,FALSE)&amp;"","")</f>
        <v>男子</v>
      </c>
    </row>
    <row r="7" spans="1:10" x14ac:dyDescent="0.15">
      <c r="A7" s="134"/>
      <c r="B7" s="53">
        <f>B6+1</f>
        <v>2</v>
      </c>
      <c r="C7" s="16" t="str">
        <f>IF(D7="","",C6)</f>
        <v>金沢市陸上教室</v>
      </c>
      <c r="D7" s="58">
        <v>15</v>
      </c>
      <c r="E7" s="7" t="str">
        <f>IFERROR(VLOOKUP($D7,選手登録!$E$16:$H$75,2,FALSE)&amp;"","")</f>
        <v>油田　千愛</v>
      </c>
      <c r="F7" s="7" t="str">
        <f>IFERROR(VLOOKUP($D7,選手登録!$E$16:$H$75,3,FALSE)&amp;"","")</f>
        <v>ｱﾌﾞﾗﾀﾞﾁｱ</v>
      </c>
      <c r="G7" s="55" t="str">
        <f>IFERROR(VLOOKUP($D7,選手登録!$E$16:$H$75,4,FALSE)&amp;"","")</f>
        <v>6</v>
      </c>
      <c r="H7" s="71">
        <v>10590</v>
      </c>
      <c r="I7" s="107" t="str">
        <f>IFERROR(VLOOKUP($D7,選手登録!$E$16:$J$75,6,FALSE)&amp;"","")</f>
        <v>女子</v>
      </c>
    </row>
    <row r="8" spans="1:10" x14ac:dyDescent="0.15">
      <c r="A8" s="134"/>
      <c r="B8" s="53">
        <f t="shared" ref="B8:B13" si="0">B7+1</f>
        <v>3</v>
      </c>
      <c r="C8" s="16" t="str">
        <f t="shared" ref="C8:C13" si="1">IF(D8="","",C7)</f>
        <v>金沢市陸上教室</v>
      </c>
      <c r="D8" s="58">
        <v>69</v>
      </c>
      <c r="E8" s="7" t="str">
        <f>IFERROR(VLOOKUP($D8,選手登録!$E$16:$H$75,2,FALSE)&amp;"","")</f>
        <v>金沢　花子</v>
      </c>
      <c r="F8" s="7" t="str">
        <f>IFERROR(VLOOKUP($D8,選手登録!$E$16:$H$75,3,FALSE)&amp;"","")</f>
        <v>ｶﾅｻﾞﾜﾊﾅｺ</v>
      </c>
      <c r="G8" s="55" t="str">
        <f>IFERROR(VLOOKUP($D8,選手登録!$E$16:$H$75,4,FALSE)&amp;"","")</f>
        <v>3</v>
      </c>
      <c r="H8" s="71">
        <v>10590</v>
      </c>
      <c r="I8" s="107" t="str">
        <f>IFERROR(VLOOKUP($D8,選手登録!$E$16:$J$75,6,FALSE)&amp;"","")</f>
        <v>女子</v>
      </c>
    </row>
    <row r="9" spans="1:10" x14ac:dyDescent="0.15">
      <c r="A9" s="134"/>
      <c r="B9" s="53">
        <f t="shared" si="0"/>
        <v>4</v>
      </c>
      <c r="C9" s="16" t="str">
        <f t="shared" si="1"/>
        <v>金沢市陸上教室</v>
      </c>
      <c r="D9" s="58">
        <v>70</v>
      </c>
      <c r="E9" s="7" t="str">
        <f>IFERROR(VLOOKUP($D9,選手登録!$E$16:$H$75,2,FALSE)&amp;"","")</f>
        <v>金沢　太郎</v>
      </c>
      <c r="F9" s="7" t="str">
        <f>IFERROR(VLOOKUP($D9,選手登録!$E$16:$H$75,3,FALSE)&amp;"","")</f>
        <v>ｶﾅｻﾞﾜﾀﾛｳ</v>
      </c>
      <c r="G9" s="55" t="str">
        <f>IFERROR(VLOOKUP($D9,選手登録!$E$16:$H$75,4,FALSE)&amp;"","")</f>
        <v>4</v>
      </c>
      <c r="H9" s="71">
        <v>10590</v>
      </c>
      <c r="I9" s="107" t="str">
        <f>IFERROR(VLOOKUP($D9,選手登録!$E$16:$J$75,6,FALSE)&amp;"","")</f>
        <v>男子</v>
      </c>
      <c r="J9" t="s">
        <v>13</v>
      </c>
    </row>
    <row r="10" spans="1:10" x14ac:dyDescent="0.15">
      <c r="A10" s="134"/>
      <c r="B10" s="53">
        <f t="shared" si="0"/>
        <v>5</v>
      </c>
      <c r="C10" s="16" t="str">
        <f t="shared" si="1"/>
        <v/>
      </c>
      <c r="D10" s="58"/>
      <c r="E10" s="7" t="str">
        <f>IFERROR(VLOOKUP($D10,選手登録!$E$16:$H$75,2,FALSE)&amp;"","")</f>
        <v/>
      </c>
      <c r="F10" s="7" t="str">
        <f>IFERROR(VLOOKUP($D10,選手登録!$E$16:$H$75,3,FALSE)&amp;"","")</f>
        <v/>
      </c>
      <c r="G10" s="55" t="str">
        <f>IFERROR(VLOOKUP($D10,選手登録!$E$16:$H$75,4,FALSE)&amp;"","")</f>
        <v/>
      </c>
      <c r="H10" s="71"/>
      <c r="I10" s="107" t="str">
        <f>IFERROR(VLOOKUP($D10,選手登録!$E$16:$J$75,6,FALSE)&amp;"","")</f>
        <v/>
      </c>
      <c r="J10" t="s">
        <v>4</v>
      </c>
    </row>
    <row r="11" spans="1:10" x14ac:dyDescent="0.15">
      <c r="A11" s="134"/>
      <c r="B11" s="53">
        <f t="shared" si="0"/>
        <v>6</v>
      </c>
      <c r="C11" s="16" t="str">
        <f t="shared" si="1"/>
        <v/>
      </c>
      <c r="D11" s="58"/>
      <c r="E11" s="7" t="str">
        <f>IFERROR(VLOOKUP($D11,選手登録!$E$16:$H$75,2,FALSE)&amp;"","")</f>
        <v/>
      </c>
      <c r="F11" s="7" t="str">
        <f>IFERROR(VLOOKUP($D11,選手登録!$E$16:$H$75,3,FALSE)&amp;"","")</f>
        <v/>
      </c>
      <c r="G11" s="55" t="str">
        <f>IFERROR(VLOOKUP($D11,選手登録!$E$16:$H$75,4,FALSE)&amp;"","")</f>
        <v/>
      </c>
      <c r="H11" s="71"/>
      <c r="I11" s="107" t="str">
        <f>IFERROR(VLOOKUP($D11,選手登録!$E$16:$J$75,6,FALSE)&amp;"","")</f>
        <v/>
      </c>
      <c r="J11" t="s">
        <v>55</v>
      </c>
    </row>
    <row r="12" spans="1:10" x14ac:dyDescent="0.15">
      <c r="A12" s="134"/>
      <c r="B12" s="53">
        <f t="shared" si="0"/>
        <v>7</v>
      </c>
      <c r="C12" s="16" t="str">
        <f t="shared" si="1"/>
        <v/>
      </c>
      <c r="D12" s="58"/>
      <c r="E12" s="7" t="str">
        <f>IFERROR(VLOOKUP($D12,選手登録!$E$16:$H$75,2,FALSE)&amp;"","")</f>
        <v/>
      </c>
      <c r="F12" s="7" t="str">
        <f>IFERROR(VLOOKUP($D12,選手登録!$E$16:$H$75,3,FALSE)&amp;"","")</f>
        <v/>
      </c>
      <c r="G12" s="55" t="str">
        <f>IFERROR(VLOOKUP($D12,選手登録!$E$16:$H$75,4,FALSE)&amp;"","")</f>
        <v/>
      </c>
      <c r="H12" s="71"/>
      <c r="I12" s="107" t="str">
        <f>IFERROR(VLOOKUP($D12,選手登録!$E$16:$J$75,6,FALSE)&amp;"","")</f>
        <v/>
      </c>
      <c r="J12" t="s">
        <v>21</v>
      </c>
    </row>
    <row r="13" spans="1:10" ht="14.25" thickBot="1" x14ac:dyDescent="0.2">
      <c r="A13" s="135"/>
      <c r="B13" s="53">
        <f t="shared" si="0"/>
        <v>8</v>
      </c>
      <c r="C13" s="17" t="str">
        <f t="shared" si="1"/>
        <v/>
      </c>
      <c r="D13" s="62"/>
      <c r="E13" s="18" t="str">
        <f>IFERROR(VLOOKUP($D13,選手登録!$E$16:$H$75,2,FALSE)&amp;"","")</f>
        <v/>
      </c>
      <c r="F13" s="18" t="str">
        <f>IFERROR(VLOOKUP($D13,選手登録!$E$16:$H$75,3,FALSE)&amp;"","")</f>
        <v/>
      </c>
      <c r="G13" s="56" t="str">
        <f>IFERROR(VLOOKUP($D13,選手登録!$E$16:$H$75,4,FALSE)&amp;"","")</f>
        <v/>
      </c>
      <c r="H13" s="72"/>
      <c r="I13" s="108" t="str">
        <f>IFERROR(VLOOKUP($D13,選手登録!$E$16:$J$75,6,FALSE)&amp;"","")</f>
        <v/>
      </c>
    </row>
    <row r="14" spans="1:10" x14ac:dyDescent="0.15">
      <c r="A14" s="133" t="s">
        <v>61</v>
      </c>
      <c r="B14" s="52">
        <v>1</v>
      </c>
      <c r="C14" s="14" t="str">
        <f>IF(D14="","",選手登録!$E$5&amp;" "&amp;A14)</f>
        <v/>
      </c>
      <c r="D14" s="61"/>
      <c r="E14" s="15" t="str">
        <f>IFERROR(VLOOKUP($D14,選手登録!$E$16:$H$75,2,FALSE)&amp;"","")</f>
        <v/>
      </c>
      <c r="F14" s="15" t="str">
        <f>IFERROR(VLOOKUP($D14,選手登録!$E$16:$H$75,3,FALSE)&amp;"","")</f>
        <v/>
      </c>
      <c r="G14" s="54" t="str">
        <f>IFERROR(VLOOKUP($D14,選手登録!$E$16:$H$75,4,FALSE)&amp;"","")</f>
        <v/>
      </c>
      <c r="H14" s="70"/>
      <c r="I14" s="106" t="str">
        <f>IFERROR(VLOOKUP($D14,選手登録!$E$16:$J$75,6,FALSE)&amp;"","")</f>
        <v/>
      </c>
    </row>
    <row r="15" spans="1:10" x14ac:dyDescent="0.15">
      <c r="A15" s="134"/>
      <c r="B15" s="52">
        <f>B14+1</f>
        <v>2</v>
      </c>
      <c r="C15" s="16" t="str">
        <f t="shared" ref="C15:C21" si="2">IF(D15="","",C14)</f>
        <v/>
      </c>
      <c r="D15" s="58"/>
      <c r="E15" s="7" t="str">
        <f>IFERROR(VLOOKUP($D15,選手登録!$E$16:$H$75,2,FALSE)&amp;"","")</f>
        <v/>
      </c>
      <c r="F15" s="7" t="str">
        <f>IFERROR(VLOOKUP($D15,選手登録!$E$16:$H$75,3,FALSE)&amp;"","")</f>
        <v/>
      </c>
      <c r="G15" s="55" t="str">
        <f>IFERROR(VLOOKUP($D15,選手登録!$E$16:$H$75,4,FALSE)&amp;"","")</f>
        <v/>
      </c>
      <c r="H15" s="71"/>
      <c r="I15" s="107" t="str">
        <f>IFERROR(VLOOKUP($D15,選手登録!$E$16:$J$75,6,FALSE)&amp;"","")</f>
        <v/>
      </c>
    </row>
    <row r="16" spans="1:10" x14ac:dyDescent="0.15">
      <c r="A16" s="134"/>
      <c r="B16" s="52">
        <f t="shared" ref="B16:B21" si="3">B15+1</f>
        <v>3</v>
      </c>
      <c r="C16" s="16" t="str">
        <f t="shared" si="2"/>
        <v/>
      </c>
      <c r="D16" s="58"/>
      <c r="E16" s="7" t="str">
        <f>IFERROR(VLOOKUP($D16,選手登録!$E$16:$H$75,2,FALSE)&amp;"","")</f>
        <v/>
      </c>
      <c r="F16" s="7" t="str">
        <f>IFERROR(VLOOKUP($D16,選手登録!$E$16:$H$75,3,FALSE)&amp;"","")</f>
        <v/>
      </c>
      <c r="G16" s="55" t="str">
        <f>IFERROR(VLOOKUP($D16,選手登録!$E$16:$H$75,4,FALSE)&amp;"","")</f>
        <v/>
      </c>
      <c r="H16" s="71"/>
      <c r="I16" s="107" t="str">
        <f>IFERROR(VLOOKUP($D16,選手登録!$E$16:$J$75,6,FALSE)&amp;"","")</f>
        <v/>
      </c>
    </row>
    <row r="17" spans="1:9" x14ac:dyDescent="0.15">
      <c r="A17" s="134"/>
      <c r="B17" s="52">
        <f t="shared" si="3"/>
        <v>4</v>
      </c>
      <c r="C17" s="16" t="str">
        <f t="shared" si="2"/>
        <v/>
      </c>
      <c r="D17" s="58"/>
      <c r="E17" s="7" t="str">
        <f>IFERROR(VLOOKUP($D17,選手登録!$E$16:$H$75,2,FALSE)&amp;"","")</f>
        <v/>
      </c>
      <c r="F17" s="7" t="str">
        <f>IFERROR(VLOOKUP($D17,選手登録!$E$16:$H$75,3,FALSE)&amp;"","")</f>
        <v/>
      </c>
      <c r="G17" s="55" t="str">
        <f>IFERROR(VLOOKUP($D17,選手登録!$E$16:$H$75,4,FALSE)&amp;"","")</f>
        <v/>
      </c>
      <c r="H17" s="71"/>
      <c r="I17" s="107" t="str">
        <f>IFERROR(VLOOKUP($D17,選手登録!$E$16:$J$75,6,FALSE)&amp;"","")</f>
        <v/>
      </c>
    </row>
    <row r="18" spans="1:9" x14ac:dyDescent="0.15">
      <c r="A18" s="134"/>
      <c r="B18" s="52">
        <f t="shared" si="3"/>
        <v>5</v>
      </c>
      <c r="C18" s="16" t="str">
        <f t="shared" si="2"/>
        <v/>
      </c>
      <c r="D18" s="58"/>
      <c r="E18" s="7" t="str">
        <f>IFERROR(VLOOKUP($D18,選手登録!$E$16:$H$75,2,FALSE)&amp;"","")</f>
        <v/>
      </c>
      <c r="F18" s="7" t="str">
        <f>IFERROR(VLOOKUP($D18,選手登録!$E$16:$H$75,3,FALSE)&amp;"","")</f>
        <v/>
      </c>
      <c r="G18" s="55" t="str">
        <f>IFERROR(VLOOKUP($D18,選手登録!$E$16:$H$75,4,FALSE)&amp;"","")</f>
        <v/>
      </c>
      <c r="H18" s="71"/>
      <c r="I18" s="107" t="str">
        <f>IFERROR(VLOOKUP($D18,選手登録!$E$16:$J$75,6,FALSE)&amp;"","")</f>
        <v/>
      </c>
    </row>
    <row r="19" spans="1:9" x14ac:dyDescent="0.15">
      <c r="A19" s="134"/>
      <c r="B19" s="52">
        <f t="shared" si="3"/>
        <v>6</v>
      </c>
      <c r="C19" s="16" t="str">
        <f t="shared" si="2"/>
        <v/>
      </c>
      <c r="D19" s="58"/>
      <c r="E19" s="7" t="str">
        <f>IFERROR(VLOOKUP($D19,選手登録!$E$16:$H$75,2,FALSE)&amp;"","")</f>
        <v/>
      </c>
      <c r="F19" s="7" t="str">
        <f>IFERROR(VLOOKUP($D19,選手登録!$E$16:$H$75,3,FALSE)&amp;"","")</f>
        <v/>
      </c>
      <c r="G19" s="55" t="str">
        <f>IFERROR(VLOOKUP($D19,選手登録!$E$16:$H$75,4,FALSE)&amp;"","")</f>
        <v/>
      </c>
      <c r="H19" s="71"/>
      <c r="I19" s="107" t="str">
        <f>IFERROR(VLOOKUP($D19,選手登録!$E$16:$J$75,6,FALSE)&amp;"","")</f>
        <v/>
      </c>
    </row>
    <row r="20" spans="1:9" x14ac:dyDescent="0.15">
      <c r="A20" s="134"/>
      <c r="B20" s="52">
        <f t="shared" si="3"/>
        <v>7</v>
      </c>
      <c r="C20" s="16" t="str">
        <f t="shared" si="2"/>
        <v/>
      </c>
      <c r="D20" s="58"/>
      <c r="E20" s="7" t="str">
        <f>IFERROR(VLOOKUP($D20,選手登録!$E$16:$H$75,2,FALSE)&amp;"","")</f>
        <v/>
      </c>
      <c r="F20" s="7" t="str">
        <f>IFERROR(VLOOKUP($D20,選手登録!$E$16:$H$75,3,FALSE)&amp;"","")</f>
        <v/>
      </c>
      <c r="G20" s="55" t="str">
        <f>IFERROR(VLOOKUP($D20,選手登録!$E$16:$H$75,4,FALSE)&amp;"","")</f>
        <v/>
      </c>
      <c r="H20" s="71"/>
      <c r="I20" s="107" t="str">
        <f>IFERROR(VLOOKUP($D20,選手登録!$E$16:$J$75,6,FALSE)&amp;"","")</f>
        <v/>
      </c>
    </row>
    <row r="21" spans="1:9" ht="14.25" thickBot="1" x14ac:dyDescent="0.2">
      <c r="A21" s="135"/>
      <c r="B21" s="52">
        <f t="shared" si="3"/>
        <v>8</v>
      </c>
      <c r="C21" s="17" t="str">
        <f t="shared" si="2"/>
        <v/>
      </c>
      <c r="D21" s="62"/>
      <c r="E21" s="18" t="str">
        <f>IFERROR(VLOOKUP($D21,選手登録!$E$16:$H$75,2,FALSE)&amp;"","")</f>
        <v/>
      </c>
      <c r="F21" s="18" t="str">
        <f>IFERROR(VLOOKUP($D21,選手登録!$E$16:$H$75,3,FALSE)&amp;"","")</f>
        <v/>
      </c>
      <c r="G21" s="56" t="str">
        <f>IFERROR(VLOOKUP($D21,選手登録!$E$16:$H$75,4,FALSE)&amp;"","")</f>
        <v/>
      </c>
      <c r="H21" s="72"/>
      <c r="I21" s="108" t="str">
        <f>IFERROR(VLOOKUP($D21,選手登録!$E$16:$J$75,6,FALSE)&amp;"","")</f>
        <v/>
      </c>
    </row>
    <row r="22" spans="1:9" x14ac:dyDescent="0.15">
      <c r="A22" s="133" t="s">
        <v>62</v>
      </c>
      <c r="B22" s="53">
        <v>1</v>
      </c>
      <c r="C22" s="14" t="str">
        <f>IF(D22="","",選手登録!$E$5&amp;" "&amp;A22)</f>
        <v/>
      </c>
      <c r="D22" s="61"/>
      <c r="E22" s="15" t="str">
        <f>IFERROR(VLOOKUP($D22,選手登録!$E$16:$H$75,2,FALSE)&amp;"","")</f>
        <v/>
      </c>
      <c r="F22" s="15" t="str">
        <f>IFERROR(VLOOKUP($D22,選手登録!$E$16:$H$75,3,FALSE)&amp;"","")</f>
        <v/>
      </c>
      <c r="G22" s="54" t="str">
        <f>IFERROR(VLOOKUP($D22,選手登録!$E$16:$H$75,4,FALSE)&amp;"","")</f>
        <v/>
      </c>
      <c r="H22" s="70"/>
      <c r="I22" s="106" t="str">
        <f>IFERROR(VLOOKUP($D22,選手登録!$E$16:$J$75,6,FALSE)&amp;"","")</f>
        <v/>
      </c>
    </row>
    <row r="23" spans="1:9" x14ac:dyDescent="0.15">
      <c r="A23" s="134"/>
      <c r="B23" s="53">
        <f>B22+1</f>
        <v>2</v>
      </c>
      <c r="C23" s="16" t="str">
        <f t="shared" ref="C23:C29" si="4">IF(D23="","",C22)</f>
        <v/>
      </c>
      <c r="D23" s="58"/>
      <c r="E23" s="7" t="str">
        <f>IFERROR(VLOOKUP($D23,選手登録!$E$16:$H$75,2,FALSE)&amp;"","")</f>
        <v/>
      </c>
      <c r="F23" s="7" t="str">
        <f>IFERROR(VLOOKUP($D23,選手登録!$E$16:$H$75,3,FALSE)&amp;"","")</f>
        <v/>
      </c>
      <c r="G23" s="55" t="str">
        <f>IFERROR(VLOOKUP($D23,選手登録!$E$16:$H$75,4,FALSE)&amp;"","")</f>
        <v/>
      </c>
      <c r="H23" s="71"/>
      <c r="I23" s="107" t="str">
        <f>IFERROR(VLOOKUP($D23,選手登録!$E$16:$J$75,6,FALSE)&amp;"","")</f>
        <v/>
      </c>
    </row>
    <row r="24" spans="1:9" x14ac:dyDescent="0.15">
      <c r="A24" s="134"/>
      <c r="B24" s="53">
        <f t="shared" ref="B24:B29" si="5">B23+1</f>
        <v>3</v>
      </c>
      <c r="C24" s="16" t="str">
        <f t="shared" si="4"/>
        <v/>
      </c>
      <c r="D24" s="58"/>
      <c r="E24" s="7" t="str">
        <f>IFERROR(VLOOKUP($D24,選手登録!$E$16:$H$75,2,FALSE)&amp;"","")</f>
        <v/>
      </c>
      <c r="F24" s="7" t="str">
        <f>IFERROR(VLOOKUP($D24,選手登録!$E$16:$H$75,3,FALSE)&amp;"","")</f>
        <v/>
      </c>
      <c r="G24" s="55" t="str">
        <f>IFERROR(VLOOKUP($D24,選手登録!$E$16:$H$75,4,FALSE)&amp;"","")</f>
        <v/>
      </c>
      <c r="H24" s="71"/>
      <c r="I24" s="107" t="str">
        <f>IFERROR(VLOOKUP($D24,選手登録!$E$16:$J$75,6,FALSE)&amp;"","")</f>
        <v/>
      </c>
    </row>
    <row r="25" spans="1:9" x14ac:dyDescent="0.15">
      <c r="A25" s="134"/>
      <c r="B25" s="53">
        <f t="shared" si="5"/>
        <v>4</v>
      </c>
      <c r="C25" s="16" t="str">
        <f t="shared" si="4"/>
        <v/>
      </c>
      <c r="D25" s="58"/>
      <c r="E25" s="7" t="str">
        <f>IFERROR(VLOOKUP($D25,選手登録!$E$16:$H$75,2,FALSE)&amp;"","")</f>
        <v/>
      </c>
      <c r="F25" s="7" t="str">
        <f>IFERROR(VLOOKUP($D25,選手登録!$E$16:$H$75,3,FALSE)&amp;"","")</f>
        <v/>
      </c>
      <c r="G25" s="55" t="str">
        <f>IFERROR(VLOOKUP($D25,選手登録!$E$16:$H$75,4,FALSE)&amp;"","")</f>
        <v/>
      </c>
      <c r="H25" s="71"/>
      <c r="I25" s="107" t="str">
        <f>IFERROR(VLOOKUP($D25,選手登録!$E$16:$J$75,6,FALSE)&amp;"","")</f>
        <v/>
      </c>
    </row>
    <row r="26" spans="1:9" x14ac:dyDescent="0.15">
      <c r="A26" s="134"/>
      <c r="B26" s="53">
        <f t="shared" si="5"/>
        <v>5</v>
      </c>
      <c r="C26" s="16" t="str">
        <f t="shared" si="4"/>
        <v/>
      </c>
      <c r="D26" s="58"/>
      <c r="E26" s="7" t="str">
        <f>IFERROR(VLOOKUP($D26,選手登録!$E$16:$H$75,2,FALSE)&amp;"","")</f>
        <v/>
      </c>
      <c r="F26" s="7" t="str">
        <f>IFERROR(VLOOKUP($D26,選手登録!$E$16:$H$75,3,FALSE)&amp;"","")</f>
        <v/>
      </c>
      <c r="G26" s="55" t="str">
        <f>IFERROR(VLOOKUP($D26,選手登録!$E$16:$H$75,4,FALSE)&amp;"","")</f>
        <v/>
      </c>
      <c r="H26" s="71"/>
      <c r="I26" s="107" t="str">
        <f>IFERROR(VLOOKUP($D26,選手登録!$E$16:$J$75,6,FALSE)&amp;"","")</f>
        <v/>
      </c>
    </row>
    <row r="27" spans="1:9" x14ac:dyDescent="0.15">
      <c r="A27" s="134"/>
      <c r="B27" s="53">
        <f t="shared" si="5"/>
        <v>6</v>
      </c>
      <c r="C27" s="16" t="str">
        <f t="shared" si="4"/>
        <v/>
      </c>
      <c r="D27" s="58"/>
      <c r="E27" s="7" t="str">
        <f>IFERROR(VLOOKUP($D27,選手登録!$E$16:$H$75,2,FALSE)&amp;"","")</f>
        <v/>
      </c>
      <c r="F27" s="7" t="str">
        <f>IFERROR(VLOOKUP($D27,選手登録!$E$16:$H$75,3,FALSE)&amp;"","")</f>
        <v/>
      </c>
      <c r="G27" s="55" t="str">
        <f>IFERROR(VLOOKUP($D27,選手登録!$E$16:$H$75,4,FALSE)&amp;"","")</f>
        <v/>
      </c>
      <c r="H27" s="71"/>
      <c r="I27" s="107" t="str">
        <f>IFERROR(VLOOKUP($D27,選手登録!$E$16:$J$75,6,FALSE)&amp;"","")</f>
        <v/>
      </c>
    </row>
    <row r="28" spans="1:9" x14ac:dyDescent="0.15">
      <c r="A28" s="134"/>
      <c r="B28" s="53">
        <f t="shared" si="5"/>
        <v>7</v>
      </c>
      <c r="C28" s="16" t="str">
        <f t="shared" si="4"/>
        <v/>
      </c>
      <c r="D28" s="58"/>
      <c r="E28" s="7" t="str">
        <f>IFERROR(VLOOKUP($D28,選手登録!$E$16:$H$75,2,FALSE)&amp;"","")</f>
        <v/>
      </c>
      <c r="F28" s="7" t="str">
        <f>IFERROR(VLOOKUP($D28,選手登録!$E$16:$H$75,3,FALSE)&amp;"","")</f>
        <v/>
      </c>
      <c r="G28" s="55" t="str">
        <f>IFERROR(VLOOKUP($D28,選手登録!$E$16:$H$75,4,FALSE)&amp;"","")</f>
        <v/>
      </c>
      <c r="H28" s="71"/>
      <c r="I28" s="107" t="str">
        <f>IFERROR(VLOOKUP($D28,選手登録!$E$16:$J$75,6,FALSE)&amp;"","")</f>
        <v/>
      </c>
    </row>
    <row r="29" spans="1:9" ht="14.25" thickBot="1" x14ac:dyDescent="0.2">
      <c r="A29" s="135"/>
      <c r="B29" s="53">
        <f t="shared" si="5"/>
        <v>8</v>
      </c>
      <c r="C29" s="17" t="str">
        <f t="shared" si="4"/>
        <v/>
      </c>
      <c r="D29" s="62"/>
      <c r="E29" s="18" t="str">
        <f>IFERROR(VLOOKUP($D29,選手登録!$E$16:$H$75,2,FALSE)&amp;"","")</f>
        <v/>
      </c>
      <c r="F29" s="18" t="str">
        <f>IFERROR(VLOOKUP($D29,選手登録!$E$16:$H$75,3,FALSE)&amp;"","")</f>
        <v/>
      </c>
      <c r="G29" s="56" t="str">
        <f>IFERROR(VLOOKUP($D29,選手登録!$E$16:$H$75,4,FALSE)&amp;"","")</f>
        <v/>
      </c>
      <c r="H29" s="72"/>
      <c r="I29" s="108" t="str">
        <f>IFERROR(VLOOKUP($D29,選手登録!$E$16:$J$75,6,FALSE)&amp;"","")</f>
        <v/>
      </c>
    </row>
    <row r="30" spans="1:9" x14ac:dyDescent="0.15">
      <c r="A30" s="133" t="s">
        <v>63</v>
      </c>
      <c r="B30" s="52">
        <v>1</v>
      </c>
      <c r="C30" s="14" t="str">
        <f>IF(D30="","",選手登録!$E$5&amp;" "&amp;A30)</f>
        <v/>
      </c>
      <c r="D30" s="61"/>
      <c r="E30" s="15" t="str">
        <f>IFERROR(VLOOKUP($D30,選手登録!$E$16:$H$75,2,FALSE)&amp;"","")</f>
        <v/>
      </c>
      <c r="F30" s="15" t="str">
        <f>IFERROR(VLOOKUP($D30,選手登録!$E$16:$H$75,3,FALSE)&amp;"","")</f>
        <v/>
      </c>
      <c r="G30" s="54" t="str">
        <f>IFERROR(VLOOKUP($D30,選手登録!$E$16:$H$75,4,FALSE)&amp;"","")</f>
        <v/>
      </c>
      <c r="H30" s="70"/>
      <c r="I30" s="106" t="str">
        <f>IFERROR(VLOOKUP($D30,選手登録!$E$16:$J$75,6,FALSE)&amp;"","")</f>
        <v/>
      </c>
    </row>
    <row r="31" spans="1:9" x14ac:dyDescent="0.15">
      <c r="A31" s="134"/>
      <c r="B31" s="52">
        <f>B30+1</f>
        <v>2</v>
      </c>
      <c r="C31" s="16" t="str">
        <f t="shared" ref="C31:C37" si="6">IF(D31="","",C30)</f>
        <v/>
      </c>
      <c r="D31" s="58"/>
      <c r="E31" s="7" t="str">
        <f>IFERROR(VLOOKUP($D31,選手登録!$E$16:$H$75,2,FALSE)&amp;"","")</f>
        <v/>
      </c>
      <c r="F31" s="7" t="str">
        <f>IFERROR(VLOOKUP($D31,選手登録!$E$16:$H$75,3,FALSE)&amp;"","")</f>
        <v/>
      </c>
      <c r="G31" s="55" t="str">
        <f>IFERROR(VLOOKUP($D31,選手登録!$E$16:$H$75,4,FALSE)&amp;"","")</f>
        <v/>
      </c>
      <c r="H31" s="71"/>
      <c r="I31" s="107" t="str">
        <f>IFERROR(VLOOKUP($D31,選手登録!$E$16:$J$75,6,FALSE)&amp;"","")</f>
        <v/>
      </c>
    </row>
    <row r="32" spans="1:9" x14ac:dyDescent="0.15">
      <c r="A32" s="134"/>
      <c r="B32" s="52">
        <f t="shared" ref="B32:B37" si="7">B31+1</f>
        <v>3</v>
      </c>
      <c r="C32" s="16" t="str">
        <f t="shared" si="6"/>
        <v/>
      </c>
      <c r="D32" s="58"/>
      <c r="E32" s="7" t="str">
        <f>IFERROR(VLOOKUP($D32,選手登録!$E$16:$H$75,2,FALSE)&amp;"","")</f>
        <v/>
      </c>
      <c r="F32" s="7" t="str">
        <f>IFERROR(VLOOKUP($D32,選手登録!$E$16:$H$75,3,FALSE)&amp;"","")</f>
        <v/>
      </c>
      <c r="G32" s="55" t="str">
        <f>IFERROR(VLOOKUP($D32,選手登録!$E$16:$H$75,4,FALSE)&amp;"","")</f>
        <v/>
      </c>
      <c r="H32" s="71"/>
      <c r="I32" s="107" t="str">
        <f>IFERROR(VLOOKUP($D32,選手登録!$E$16:$J$75,6,FALSE)&amp;"","")</f>
        <v/>
      </c>
    </row>
    <row r="33" spans="1:9" x14ac:dyDescent="0.15">
      <c r="A33" s="134"/>
      <c r="B33" s="52">
        <f t="shared" si="7"/>
        <v>4</v>
      </c>
      <c r="C33" s="16" t="str">
        <f t="shared" si="6"/>
        <v/>
      </c>
      <c r="D33" s="58"/>
      <c r="E33" s="7" t="str">
        <f>IFERROR(VLOOKUP($D33,選手登録!$E$16:$H$75,2,FALSE)&amp;"","")</f>
        <v/>
      </c>
      <c r="F33" s="7" t="str">
        <f>IFERROR(VLOOKUP($D33,選手登録!$E$16:$H$75,3,FALSE)&amp;"","")</f>
        <v/>
      </c>
      <c r="G33" s="55" t="str">
        <f>IFERROR(VLOOKUP($D33,選手登録!$E$16:$H$75,4,FALSE)&amp;"","")</f>
        <v/>
      </c>
      <c r="H33" s="71"/>
      <c r="I33" s="107" t="str">
        <f>IFERROR(VLOOKUP($D33,選手登録!$E$16:$J$75,6,FALSE)&amp;"","")</f>
        <v/>
      </c>
    </row>
    <row r="34" spans="1:9" x14ac:dyDescent="0.15">
      <c r="A34" s="134"/>
      <c r="B34" s="52">
        <f t="shared" si="7"/>
        <v>5</v>
      </c>
      <c r="C34" s="16" t="str">
        <f t="shared" si="6"/>
        <v/>
      </c>
      <c r="D34" s="58"/>
      <c r="E34" s="7" t="str">
        <f>IFERROR(VLOOKUP($D34,選手登録!$E$16:$H$75,2,FALSE)&amp;"","")</f>
        <v/>
      </c>
      <c r="F34" s="7" t="str">
        <f>IFERROR(VLOOKUP($D34,選手登録!$E$16:$H$75,3,FALSE)&amp;"","")</f>
        <v/>
      </c>
      <c r="G34" s="55" t="str">
        <f>IFERROR(VLOOKUP($D34,選手登録!$E$16:$H$75,4,FALSE)&amp;"","")</f>
        <v/>
      </c>
      <c r="H34" s="71"/>
      <c r="I34" s="107" t="str">
        <f>IFERROR(VLOOKUP($D34,選手登録!$E$16:$J$75,6,FALSE)&amp;"","")</f>
        <v/>
      </c>
    </row>
    <row r="35" spans="1:9" x14ac:dyDescent="0.15">
      <c r="A35" s="134"/>
      <c r="B35" s="52">
        <f t="shared" si="7"/>
        <v>6</v>
      </c>
      <c r="C35" s="16" t="str">
        <f t="shared" si="6"/>
        <v/>
      </c>
      <c r="D35" s="58"/>
      <c r="E35" s="7" t="str">
        <f>IFERROR(VLOOKUP($D35,選手登録!$E$16:$H$75,2,FALSE)&amp;"","")</f>
        <v/>
      </c>
      <c r="F35" s="7" t="str">
        <f>IFERROR(VLOOKUP($D35,選手登録!$E$16:$H$75,3,FALSE)&amp;"","")</f>
        <v/>
      </c>
      <c r="G35" s="55" t="str">
        <f>IFERROR(VLOOKUP($D35,選手登録!$E$16:$H$75,4,FALSE)&amp;"","")</f>
        <v/>
      </c>
      <c r="H35" s="71"/>
      <c r="I35" s="107" t="str">
        <f>IFERROR(VLOOKUP($D35,選手登録!$E$16:$J$75,6,FALSE)&amp;"","")</f>
        <v/>
      </c>
    </row>
    <row r="36" spans="1:9" x14ac:dyDescent="0.15">
      <c r="A36" s="134"/>
      <c r="B36" s="52">
        <f t="shared" si="7"/>
        <v>7</v>
      </c>
      <c r="C36" s="16" t="str">
        <f t="shared" si="6"/>
        <v/>
      </c>
      <c r="D36" s="58"/>
      <c r="E36" s="7" t="str">
        <f>IFERROR(VLOOKUP($D36,選手登録!$E$16:$H$75,2,FALSE)&amp;"","")</f>
        <v/>
      </c>
      <c r="F36" s="7" t="str">
        <f>IFERROR(VLOOKUP($D36,選手登録!$E$16:$H$75,3,FALSE)&amp;"","")</f>
        <v/>
      </c>
      <c r="G36" s="55" t="str">
        <f>IFERROR(VLOOKUP($D36,選手登録!$E$16:$H$75,4,FALSE)&amp;"","")</f>
        <v/>
      </c>
      <c r="H36" s="71"/>
      <c r="I36" s="107" t="str">
        <f>IFERROR(VLOOKUP($D36,選手登録!$E$16:$J$75,6,FALSE)&amp;"","")</f>
        <v/>
      </c>
    </row>
    <row r="37" spans="1:9" ht="14.25" thickBot="1" x14ac:dyDescent="0.2">
      <c r="A37" s="135"/>
      <c r="B37" s="52">
        <f t="shared" si="7"/>
        <v>8</v>
      </c>
      <c r="C37" s="17" t="str">
        <f t="shared" si="6"/>
        <v/>
      </c>
      <c r="D37" s="62"/>
      <c r="E37" s="18" t="str">
        <f>IFERROR(VLOOKUP($D37,選手登録!$E$16:$H$75,2,FALSE)&amp;"","")</f>
        <v/>
      </c>
      <c r="F37" s="18" t="str">
        <f>IFERROR(VLOOKUP($D37,選手登録!$E$16:$H$75,3,FALSE)&amp;"","")</f>
        <v/>
      </c>
      <c r="G37" s="56" t="str">
        <f>IFERROR(VLOOKUP($D37,選手登録!$E$16:$H$75,4,FALSE)&amp;"","")</f>
        <v/>
      </c>
      <c r="H37" s="72"/>
      <c r="I37" s="108" t="str">
        <f>IFERROR(VLOOKUP($D37,選手登録!$E$16:$J$75,6,FALSE)&amp;"","")</f>
        <v/>
      </c>
    </row>
    <row r="38" spans="1:9" x14ac:dyDescent="0.15">
      <c r="A38" s="133" t="s">
        <v>64</v>
      </c>
      <c r="B38" s="52">
        <v>1</v>
      </c>
      <c r="C38" s="14" t="str">
        <f>IF(D38="","",選手登録!$E$5&amp;" "&amp;A38)</f>
        <v/>
      </c>
      <c r="D38" s="61"/>
      <c r="E38" s="15" t="str">
        <f>IFERROR(VLOOKUP($D38,選手登録!$E$16:$H$75,2,FALSE)&amp;"","")</f>
        <v/>
      </c>
      <c r="F38" s="15" t="str">
        <f>IFERROR(VLOOKUP($D38,選手登録!$E$16:$H$75,3,FALSE)&amp;"","")</f>
        <v/>
      </c>
      <c r="G38" s="54" t="str">
        <f>IFERROR(VLOOKUP($D38,選手登録!$E$16:$H$75,4,FALSE)&amp;"","")</f>
        <v/>
      </c>
      <c r="H38" s="70"/>
      <c r="I38" s="106" t="str">
        <f>IFERROR(VLOOKUP($D38,選手登録!$E$16:$J$75,6,FALSE)&amp;"","")</f>
        <v/>
      </c>
    </row>
    <row r="39" spans="1:9" x14ac:dyDescent="0.15">
      <c r="A39" s="134"/>
      <c r="B39" s="52">
        <f>B38+1</f>
        <v>2</v>
      </c>
      <c r="C39" s="16" t="str">
        <f t="shared" ref="C39:C45" si="8">IF(D39="","",C38)</f>
        <v/>
      </c>
      <c r="D39" s="58"/>
      <c r="E39" s="7" t="str">
        <f>IFERROR(VLOOKUP($D39,選手登録!$E$16:$H$75,2,FALSE)&amp;"","")</f>
        <v/>
      </c>
      <c r="F39" s="7" t="str">
        <f>IFERROR(VLOOKUP($D39,選手登録!$E$16:$H$75,3,FALSE)&amp;"","")</f>
        <v/>
      </c>
      <c r="G39" s="55" t="str">
        <f>IFERROR(VLOOKUP($D39,選手登録!$E$16:$H$75,4,FALSE)&amp;"","")</f>
        <v/>
      </c>
      <c r="H39" s="71"/>
      <c r="I39" s="107" t="str">
        <f>IFERROR(VLOOKUP($D39,選手登録!$E$16:$J$75,6,FALSE)&amp;"","")</f>
        <v/>
      </c>
    </row>
    <row r="40" spans="1:9" x14ac:dyDescent="0.15">
      <c r="A40" s="134"/>
      <c r="B40" s="52">
        <f t="shared" ref="B40:B45" si="9">B39+1</f>
        <v>3</v>
      </c>
      <c r="C40" s="16" t="str">
        <f t="shared" si="8"/>
        <v/>
      </c>
      <c r="D40" s="58"/>
      <c r="E40" s="7" t="str">
        <f>IFERROR(VLOOKUP($D40,選手登録!$E$16:$H$75,2,FALSE)&amp;"","")</f>
        <v/>
      </c>
      <c r="F40" s="7" t="str">
        <f>IFERROR(VLOOKUP($D40,選手登録!$E$16:$H$75,3,FALSE)&amp;"","")</f>
        <v/>
      </c>
      <c r="G40" s="55" t="str">
        <f>IFERROR(VLOOKUP($D40,選手登録!$E$16:$H$75,4,FALSE)&amp;"","")</f>
        <v/>
      </c>
      <c r="H40" s="71"/>
      <c r="I40" s="107" t="str">
        <f>IFERROR(VLOOKUP($D40,選手登録!$E$16:$J$75,6,FALSE)&amp;"","")</f>
        <v/>
      </c>
    </row>
    <row r="41" spans="1:9" x14ac:dyDescent="0.15">
      <c r="A41" s="134"/>
      <c r="B41" s="52">
        <f t="shared" si="9"/>
        <v>4</v>
      </c>
      <c r="C41" s="16" t="str">
        <f t="shared" si="8"/>
        <v/>
      </c>
      <c r="D41" s="58"/>
      <c r="E41" s="7" t="str">
        <f>IFERROR(VLOOKUP($D41,選手登録!$E$16:$H$75,2,FALSE)&amp;"","")</f>
        <v/>
      </c>
      <c r="F41" s="7" t="str">
        <f>IFERROR(VLOOKUP($D41,選手登録!$E$16:$H$75,3,FALSE)&amp;"","")</f>
        <v/>
      </c>
      <c r="G41" s="55" t="str">
        <f>IFERROR(VLOOKUP($D41,選手登録!$E$16:$H$75,4,FALSE)&amp;"","")</f>
        <v/>
      </c>
      <c r="H41" s="71"/>
      <c r="I41" s="107" t="str">
        <f>IFERROR(VLOOKUP($D41,選手登録!$E$16:$J$75,6,FALSE)&amp;"","")</f>
        <v/>
      </c>
    </row>
    <row r="42" spans="1:9" x14ac:dyDescent="0.15">
      <c r="A42" s="134"/>
      <c r="B42" s="52">
        <f t="shared" si="9"/>
        <v>5</v>
      </c>
      <c r="C42" s="16" t="str">
        <f t="shared" si="8"/>
        <v/>
      </c>
      <c r="D42" s="58"/>
      <c r="E42" s="7" t="str">
        <f>IFERROR(VLOOKUP($D42,選手登録!$E$16:$H$75,2,FALSE)&amp;"","")</f>
        <v/>
      </c>
      <c r="F42" s="7" t="str">
        <f>IFERROR(VLOOKUP($D42,選手登録!$E$16:$H$75,3,FALSE)&amp;"","")</f>
        <v/>
      </c>
      <c r="G42" s="55" t="str">
        <f>IFERROR(VLOOKUP($D42,選手登録!$E$16:$H$75,4,FALSE)&amp;"","")</f>
        <v/>
      </c>
      <c r="H42" s="71"/>
      <c r="I42" s="107" t="str">
        <f>IFERROR(VLOOKUP($D42,選手登録!$E$16:$J$75,6,FALSE)&amp;"","")</f>
        <v/>
      </c>
    </row>
    <row r="43" spans="1:9" x14ac:dyDescent="0.15">
      <c r="A43" s="134"/>
      <c r="B43" s="52">
        <f t="shared" si="9"/>
        <v>6</v>
      </c>
      <c r="C43" s="16" t="str">
        <f t="shared" si="8"/>
        <v/>
      </c>
      <c r="D43" s="58"/>
      <c r="E43" s="7" t="str">
        <f>IFERROR(VLOOKUP($D43,選手登録!$E$16:$H$75,2,FALSE)&amp;"","")</f>
        <v/>
      </c>
      <c r="F43" s="7" t="str">
        <f>IFERROR(VLOOKUP($D43,選手登録!$E$16:$H$75,3,FALSE)&amp;"","")</f>
        <v/>
      </c>
      <c r="G43" s="55" t="str">
        <f>IFERROR(VLOOKUP($D43,選手登録!$E$16:$H$75,4,FALSE)&amp;"","")</f>
        <v/>
      </c>
      <c r="H43" s="71"/>
      <c r="I43" s="107" t="str">
        <f>IFERROR(VLOOKUP($D43,選手登録!$E$16:$J$75,6,FALSE)&amp;"","")</f>
        <v/>
      </c>
    </row>
    <row r="44" spans="1:9" x14ac:dyDescent="0.15">
      <c r="A44" s="134"/>
      <c r="B44" s="52">
        <f t="shared" si="9"/>
        <v>7</v>
      </c>
      <c r="C44" s="16" t="str">
        <f t="shared" si="8"/>
        <v/>
      </c>
      <c r="D44" s="58"/>
      <c r="E44" s="7" t="str">
        <f>IFERROR(VLOOKUP($D44,選手登録!$E$16:$H$75,2,FALSE)&amp;"","")</f>
        <v/>
      </c>
      <c r="F44" s="7" t="str">
        <f>IFERROR(VLOOKUP($D44,選手登録!$E$16:$H$75,3,FALSE)&amp;"","")</f>
        <v/>
      </c>
      <c r="G44" s="55" t="str">
        <f>IFERROR(VLOOKUP($D44,選手登録!$E$16:$H$75,4,FALSE)&amp;"","")</f>
        <v/>
      </c>
      <c r="H44" s="71"/>
      <c r="I44" s="107" t="str">
        <f>IFERROR(VLOOKUP($D44,選手登録!$E$16:$J$75,6,FALSE)&amp;"","")</f>
        <v/>
      </c>
    </row>
    <row r="45" spans="1:9" ht="14.25" thickBot="1" x14ac:dyDescent="0.2">
      <c r="A45" s="135"/>
      <c r="B45" s="52">
        <f t="shared" si="9"/>
        <v>8</v>
      </c>
      <c r="C45" s="17" t="str">
        <f t="shared" si="8"/>
        <v/>
      </c>
      <c r="D45" s="62"/>
      <c r="E45" s="18" t="str">
        <f>IFERROR(VLOOKUP($D45,選手登録!$E$16:$H$75,2,FALSE)&amp;"","")</f>
        <v/>
      </c>
      <c r="F45" s="18" t="str">
        <f>IFERROR(VLOOKUP($D45,選手登録!$E$16:$H$75,3,FALSE)&amp;"","")</f>
        <v/>
      </c>
      <c r="G45" s="56" t="str">
        <f>IFERROR(VLOOKUP($D45,選手登録!$E$16:$H$75,4,FALSE)&amp;"","")</f>
        <v/>
      </c>
      <c r="H45" s="72"/>
      <c r="I45" s="108" t="str">
        <f>IFERROR(VLOOKUP($D45,選手登録!$E$16:$J$75,6,FALSE)&amp;"","")</f>
        <v/>
      </c>
    </row>
    <row r="46" spans="1:9" x14ac:dyDescent="0.15">
      <c r="A46" s="133" t="s">
        <v>65</v>
      </c>
      <c r="B46" s="53">
        <v>1</v>
      </c>
      <c r="C46" s="14" t="str">
        <f>IF(D46="","",選手登録!$E$5&amp;" "&amp;A46)</f>
        <v/>
      </c>
      <c r="D46" s="61"/>
      <c r="E46" s="15" t="str">
        <f>IFERROR(VLOOKUP($D46,選手登録!$E$16:$H$75,2,FALSE)&amp;"","")</f>
        <v/>
      </c>
      <c r="F46" s="15" t="str">
        <f>IFERROR(VLOOKUP($D46,選手登録!$E$16:$H$75,3,FALSE)&amp;"","")</f>
        <v/>
      </c>
      <c r="G46" s="54" t="str">
        <f>IFERROR(VLOOKUP($D46,選手登録!$E$16:$H$75,4,FALSE)&amp;"","")</f>
        <v/>
      </c>
      <c r="H46" s="70"/>
      <c r="I46" s="106" t="str">
        <f>IFERROR(VLOOKUP($D46,選手登録!$E$16:$J$75,6,FALSE)&amp;"","")</f>
        <v/>
      </c>
    </row>
    <row r="47" spans="1:9" x14ac:dyDescent="0.15">
      <c r="A47" s="134"/>
      <c r="B47" s="53">
        <f>B46+1</f>
        <v>2</v>
      </c>
      <c r="C47" s="16" t="str">
        <f t="shared" ref="C47:C53" si="10">IF(D47="","",C46)</f>
        <v/>
      </c>
      <c r="D47" s="58"/>
      <c r="E47" s="7" t="str">
        <f>IFERROR(VLOOKUP($D47,選手登録!$E$16:$H$75,2,FALSE)&amp;"","")</f>
        <v/>
      </c>
      <c r="F47" s="7" t="str">
        <f>IFERROR(VLOOKUP($D47,選手登録!$E$16:$H$75,3,FALSE)&amp;"","")</f>
        <v/>
      </c>
      <c r="G47" s="55" t="str">
        <f>IFERROR(VLOOKUP($D47,選手登録!$E$16:$H$75,4,FALSE)&amp;"","")</f>
        <v/>
      </c>
      <c r="H47" s="71"/>
      <c r="I47" s="107" t="str">
        <f>IFERROR(VLOOKUP($D47,選手登録!$E$16:$J$75,6,FALSE)&amp;"","")</f>
        <v/>
      </c>
    </row>
    <row r="48" spans="1:9" x14ac:dyDescent="0.15">
      <c r="A48" s="134"/>
      <c r="B48" s="53">
        <f t="shared" ref="B48:B53" si="11">B47+1</f>
        <v>3</v>
      </c>
      <c r="C48" s="16" t="str">
        <f t="shared" si="10"/>
        <v/>
      </c>
      <c r="D48" s="58"/>
      <c r="E48" s="7" t="str">
        <f>IFERROR(VLOOKUP($D48,選手登録!$E$16:$H$75,2,FALSE)&amp;"","")</f>
        <v/>
      </c>
      <c r="F48" s="7" t="str">
        <f>IFERROR(VLOOKUP($D48,選手登録!$E$16:$H$75,3,FALSE)&amp;"","")</f>
        <v/>
      </c>
      <c r="G48" s="55" t="str">
        <f>IFERROR(VLOOKUP($D48,選手登録!$E$16:$H$75,4,FALSE)&amp;"","")</f>
        <v/>
      </c>
      <c r="H48" s="71"/>
      <c r="I48" s="107" t="str">
        <f>IFERROR(VLOOKUP($D48,選手登録!$E$16:$J$75,6,FALSE)&amp;"","")</f>
        <v/>
      </c>
    </row>
    <row r="49" spans="1:9" x14ac:dyDescent="0.15">
      <c r="A49" s="134"/>
      <c r="B49" s="53">
        <f t="shared" si="11"/>
        <v>4</v>
      </c>
      <c r="C49" s="16" t="str">
        <f t="shared" si="10"/>
        <v/>
      </c>
      <c r="D49" s="58"/>
      <c r="E49" s="7" t="str">
        <f>IFERROR(VLOOKUP($D49,選手登録!$E$16:$H$75,2,FALSE)&amp;"","")</f>
        <v/>
      </c>
      <c r="F49" s="7" t="str">
        <f>IFERROR(VLOOKUP($D49,選手登録!$E$16:$H$75,3,FALSE)&amp;"","")</f>
        <v/>
      </c>
      <c r="G49" s="55" t="str">
        <f>IFERROR(VLOOKUP($D49,選手登録!$E$16:$H$75,4,FALSE)&amp;"","")</f>
        <v/>
      </c>
      <c r="H49" s="71"/>
      <c r="I49" s="107" t="str">
        <f>IFERROR(VLOOKUP($D49,選手登録!$E$16:$J$75,6,FALSE)&amp;"","")</f>
        <v/>
      </c>
    </row>
    <row r="50" spans="1:9" x14ac:dyDescent="0.15">
      <c r="A50" s="134"/>
      <c r="B50" s="53">
        <f t="shared" si="11"/>
        <v>5</v>
      </c>
      <c r="C50" s="16" t="str">
        <f t="shared" si="10"/>
        <v/>
      </c>
      <c r="D50" s="58"/>
      <c r="E50" s="7" t="str">
        <f>IFERROR(VLOOKUP($D50,選手登録!$E$16:$H$75,2,FALSE)&amp;"","")</f>
        <v/>
      </c>
      <c r="F50" s="7" t="str">
        <f>IFERROR(VLOOKUP($D50,選手登録!$E$16:$H$75,3,FALSE)&amp;"","")</f>
        <v/>
      </c>
      <c r="G50" s="55" t="str">
        <f>IFERROR(VLOOKUP($D50,選手登録!$E$16:$H$75,4,FALSE)&amp;"","")</f>
        <v/>
      </c>
      <c r="H50" s="71"/>
      <c r="I50" s="107" t="str">
        <f>IFERROR(VLOOKUP($D50,選手登録!$E$16:$J$75,6,FALSE)&amp;"","")</f>
        <v/>
      </c>
    </row>
    <row r="51" spans="1:9" x14ac:dyDescent="0.15">
      <c r="A51" s="134"/>
      <c r="B51" s="53">
        <f t="shared" si="11"/>
        <v>6</v>
      </c>
      <c r="C51" s="16" t="str">
        <f t="shared" si="10"/>
        <v/>
      </c>
      <c r="D51" s="58"/>
      <c r="E51" s="7" t="str">
        <f>IFERROR(VLOOKUP($D51,選手登録!$E$16:$H$75,2,FALSE)&amp;"","")</f>
        <v/>
      </c>
      <c r="F51" s="7" t="str">
        <f>IFERROR(VLOOKUP($D51,選手登録!$E$16:$H$75,3,FALSE)&amp;"","")</f>
        <v/>
      </c>
      <c r="G51" s="55" t="str">
        <f>IFERROR(VLOOKUP($D51,選手登録!$E$16:$H$75,4,FALSE)&amp;"","")</f>
        <v/>
      </c>
      <c r="H51" s="71"/>
      <c r="I51" s="107" t="str">
        <f>IFERROR(VLOOKUP($D51,選手登録!$E$16:$J$75,6,FALSE)&amp;"","")</f>
        <v/>
      </c>
    </row>
    <row r="52" spans="1:9" x14ac:dyDescent="0.15">
      <c r="A52" s="134"/>
      <c r="B52" s="53">
        <f t="shared" si="11"/>
        <v>7</v>
      </c>
      <c r="C52" s="16" t="str">
        <f t="shared" si="10"/>
        <v/>
      </c>
      <c r="D52" s="58"/>
      <c r="E52" s="7" t="str">
        <f>IFERROR(VLOOKUP($D52,選手登録!$E$16:$H$75,2,FALSE)&amp;"","")</f>
        <v/>
      </c>
      <c r="F52" s="7" t="str">
        <f>IFERROR(VLOOKUP($D52,選手登録!$E$16:$H$75,3,FALSE)&amp;"","")</f>
        <v/>
      </c>
      <c r="G52" s="55" t="str">
        <f>IFERROR(VLOOKUP($D52,選手登録!$E$16:$H$75,4,FALSE)&amp;"","")</f>
        <v/>
      </c>
      <c r="H52" s="71"/>
      <c r="I52" s="107" t="str">
        <f>IFERROR(VLOOKUP($D52,選手登録!$E$16:$J$75,6,FALSE)&amp;"","")</f>
        <v/>
      </c>
    </row>
    <row r="53" spans="1:9" ht="14.25" thickBot="1" x14ac:dyDescent="0.2">
      <c r="A53" s="135"/>
      <c r="B53" s="53">
        <f t="shared" si="11"/>
        <v>8</v>
      </c>
      <c r="C53" s="17" t="str">
        <f t="shared" si="10"/>
        <v/>
      </c>
      <c r="D53" s="62"/>
      <c r="E53" s="18" t="str">
        <f>IFERROR(VLOOKUP($D53,選手登録!$E$16:$H$75,2,FALSE)&amp;"","")</f>
        <v/>
      </c>
      <c r="F53" s="18" t="str">
        <f>IFERROR(VLOOKUP($D53,選手登録!$E$16:$H$75,3,FALSE)&amp;"","")</f>
        <v/>
      </c>
      <c r="G53" s="56" t="str">
        <f>IFERROR(VLOOKUP($D53,選手登録!$E$16:$H$75,4,FALSE)&amp;"","")</f>
        <v/>
      </c>
      <c r="H53" s="72"/>
      <c r="I53" s="108" t="str">
        <f>IFERROR(VLOOKUP($D53,選手登録!$E$16:$J$75,6,FALSE)&amp;"","")</f>
        <v/>
      </c>
    </row>
    <row r="54" spans="1:9" x14ac:dyDescent="0.15">
      <c r="A54" s="133" t="s">
        <v>66</v>
      </c>
      <c r="B54" s="52">
        <v>1</v>
      </c>
      <c r="C54" s="14" t="str">
        <f>IF(D54="","",選手登録!$E$5&amp;" "&amp;A54)</f>
        <v/>
      </c>
      <c r="D54" s="61"/>
      <c r="E54" s="15" t="str">
        <f>IFERROR(VLOOKUP($D54,選手登録!$E$16:$H$75,2,FALSE)&amp;"","")</f>
        <v/>
      </c>
      <c r="F54" s="15" t="str">
        <f>IFERROR(VLOOKUP($D54,選手登録!$E$16:$H$75,3,FALSE)&amp;"","")</f>
        <v/>
      </c>
      <c r="G54" s="54" t="str">
        <f>IFERROR(VLOOKUP($D54,選手登録!$E$16:$H$75,4,FALSE)&amp;"","")</f>
        <v/>
      </c>
      <c r="H54" s="70"/>
      <c r="I54" s="106" t="str">
        <f>IFERROR(VLOOKUP($D54,選手登録!$E$16:$J$75,6,FALSE)&amp;"","")</f>
        <v/>
      </c>
    </row>
    <row r="55" spans="1:9" x14ac:dyDescent="0.15">
      <c r="A55" s="134"/>
      <c r="B55" s="52">
        <f>B54+1</f>
        <v>2</v>
      </c>
      <c r="C55" s="16" t="str">
        <f t="shared" ref="C55:C61" si="12">IF(D55="","",C54)</f>
        <v/>
      </c>
      <c r="D55" s="58"/>
      <c r="E55" s="7" t="str">
        <f>IFERROR(VLOOKUP($D55,選手登録!$E$16:$H$75,2,FALSE)&amp;"","")</f>
        <v/>
      </c>
      <c r="F55" s="7" t="str">
        <f>IFERROR(VLOOKUP($D55,選手登録!$E$16:$H$75,3,FALSE)&amp;"","")</f>
        <v/>
      </c>
      <c r="G55" s="55" t="str">
        <f>IFERROR(VLOOKUP($D55,選手登録!$E$16:$H$75,4,FALSE)&amp;"","")</f>
        <v/>
      </c>
      <c r="H55" s="71"/>
      <c r="I55" s="107" t="str">
        <f>IFERROR(VLOOKUP($D55,選手登録!$E$16:$J$75,6,FALSE)&amp;"","")</f>
        <v/>
      </c>
    </row>
    <row r="56" spans="1:9" x14ac:dyDescent="0.15">
      <c r="A56" s="134"/>
      <c r="B56" s="52">
        <f t="shared" ref="B56:B61" si="13">B55+1</f>
        <v>3</v>
      </c>
      <c r="C56" s="16" t="str">
        <f t="shared" si="12"/>
        <v/>
      </c>
      <c r="D56" s="58"/>
      <c r="E56" s="7" t="str">
        <f>IFERROR(VLOOKUP($D56,選手登録!$E$16:$H$75,2,FALSE)&amp;"","")</f>
        <v/>
      </c>
      <c r="F56" s="7" t="str">
        <f>IFERROR(VLOOKUP($D56,選手登録!$E$16:$H$75,3,FALSE)&amp;"","")</f>
        <v/>
      </c>
      <c r="G56" s="55" t="str">
        <f>IFERROR(VLOOKUP($D56,選手登録!$E$16:$H$75,4,FALSE)&amp;"","")</f>
        <v/>
      </c>
      <c r="H56" s="71"/>
      <c r="I56" s="107" t="str">
        <f>IFERROR(VLOOKUP($D56,選手登録!$E$16:$J$75,6,FALSE)&amp;"","")</f>
        <v/>
      </c>
    </row>
    <row r="57" spans="1:9" x14ac:dyDescent="0.15">
      <c r="A57" s="134"/>
      <c r="B57" s="52">
        <f t="shared" si="13"/>
        <v>4</v>
      </c>
      <c r="C57" s="16" t="str">
        <f t="shared" si="12"/>
        <v/>
      </c>
      <c r="D57" s="58"/>
      <c r="E57" s="7" t="str">
        <f>IFERROR(VLOOKUP($D57,選手登録!$E$16:$H$75,2,FALSE)&amp;"","")</f>
        <v/>
      </c>
      <c r="F57" s="7" t="str">
        <f>IFERROR(VLOOKUP($D57,選手登録!$E$16:$H$75,3,FALSE)&amp;"","")</f>
        <v/>
      </c>
      <c r="G57" s="55" t="str">
        <f>IFERROR(VLOOKUP($D57,選手登録!$E$16:$H$75,4,FALSE)&amp;"","")</f>
        <v/>
      </c>
      <c r="H57" s="71"/>
      <c r="I57" s="107" t="str">
        <f>IFERROR(VLOOKUP($D57,選手登録!$E$16:$J$75,6,FALSE)&amp;"","")</f>
        <v/>
      </c>
    </row>
    <row r="58" spans="1:9" x14ac:dyDescent="0.15">
      <c r="A58" s="134"/>
      <c r="B58" s="52">
        <f t="shared" si="13"/>
        <v>5</v>
      </c>
      <c r="C58" s="16" t="str">
        <f t="shared" si="12"/>
        <v/>
      </c>
      <c r="D58" s="58"/>
      <c r="E58" s="7" t="str">
        <f>IFERROR(VLOOKUP($D58,選手登録!$E$16:$H$75,2,FALSE)&amp;"","")</f>
        <v/>
      </c>
      <c r="F58" s="7" t="str">
        <f>IFERROR(VLOOKUP($D58,選手登録!$E$16:$H$75,3,FALSE)&amp;"","")</f>
        <v/>
      </c>
      <c r="G58" s="55" t="str">
        <f>IFERROR(VLOOKUP($D58,選手登録!$E$16:$H$75,4,FALSE)&amp;"","")</f>
        <v/>
      </c>
      <c r="H58" s="71"/>
      <c r="I58" s="107" t="str">
        <f>IFERROR(VLOOKUP($D58,選手登録!$E$16:$J$75,6,FALSE)&amp;"","")</f>
        <v/>
      </c>
    </row>
    <row r="59" spans="1:9" x14ac:dyDescent="0.15">
      <c r="A59" s="134"/>
      <c r="B59" s="52">
        <f t="shared" si="13"/>
        <v>6</v>
      </c>
      <c r="C59" s="16" t="str">
        <f t="shared" si="12"/>
        <v/>
      </c>
      <c r="D59" s="58"/>
      <c r="E59" s="7" t="str">
        <f>IFERROR(VLOOKUP($D59,選手登録!$E$16:$H$75,2,FALSE)&amp;"","")</f>
        <v/>
      </c>
      <c r="F59" s="7" t="str">
        <f>IFERROR(VLOOKUP($D59,選手登録!$E$16:$H$75,3,FALSE)&amp;"","")</f>
        <v/>
      </c>
      <c r="G59" s="55" t="str">
        <f>IFERROR(VLOOKUP($D59,選手登録!$E$16:$H$75,4,FALSE)&amp;"","")</f>
        <v/>
      </c>
      <c r="H59" s="71"/>
      <c r="I59" s="107" t="str">
        <f>IFERROR(VLOOKUP($D59,選手登録!$E$16:$J$75,6,FALSE)&amp;"","")</f>
        <v/>
      </c>
    </row>
    <row r="60" spans="1:9" x14ac:dyDescent="0.15">
      <c r="A60" s="134"/>
      <c r="B60" s="52">
        <f t="shared" si="13"/>
        <v>7</v>
      </c>
      <c r="C60" s="16" t="str">
        <f t="shared" si="12"/>
        <v/>
      </c>
      <c r="D60" s="58"/>
      <c r="E60" s="7" t="str">
        <f>IFERROR(VLOOKUP($D60,選手登録!$E$16:$H$75,2,FALSE)&amp;"","")</f>
        <v/>
      </c>
      <c r="F60" s="7" t="str">
        <f>IFERROR(VLOOKUP($D60,選手登録!$E$16:$H$75,3,FALSE)&amp;"","")</f>
        <v/>
      </c>
      <c r="G60" s="55" t="str">
        <f>IFERROR(VLOOKUP($D60,選手登録!$E$16:$H$75,4,FALSE)&amp;"","")</f>
        <v/>
      </c>
      <c r="H60" s="71"/>
      <c r="I60" s="107" t="str">
        <f>IFERROR(VLOOKUP($D60,選手登録!$E$16:$J$75,6,FALSE)&amp;"","")</f>
        <v/>
      </c>
    </row>
    <row r="61" spans="1:9" ht="14.25" thickBot="1" x14ac:dyDescent="0.2">
      <c r="A61" s="135"/>
      <c r="B61" s="52">
        <f t="shared" si="13"/>
        <v>8</v>
      </c>
      <c r="C61" s="17" t="str">
        <f t="shared" si="12"/>
        <v/>
      </c>
      <c r="D61" s="62"/>
      <c r="E61" s="18" t="str">
        <f>IFERROR(VLOOKUP($D61,選手登録!$E$16:$H$75,2,FALSE)&amp;"","")</f>
        <v/>
      </c>
      <c r="F61" s="18" t="str">
        <f>IFERROR(VLOOKUP($D61,選手登録!$E$16:$H$75,3,FALSE)&amp;"","")</f>
        <v/>
      </c>
      <c r="G61" s="56" t="str">
        <f>IFERROR(VLOOKUP($D61,選手登録!$E$16:$H$75,4,FALSE)&amp;"","")</f>
        <v/>
      </c>
      <c r="H61" s="72"/>
      <c r="I61" s="108" t="str">
        <f>IFERROR(VLOOKUP($D61,選手登録!$E$16:$J$75,6,FALSE)&amp;"","")</f>
        <v/>
      </c>
    </row>
    <row r="62" spans="1:9" x14ac:dyDescent="0.15">
      <c r="A62" s="133" t="s">
        <v>67</v>
      </c>
      <c r="B62" s="53">
        <v>1</v>
      </c>
      <c r="C62" s="14" t="str">
        <f>IF(D62="","",選手登録!$E$5&amp;" "&amp;A62)</f>
        <v/>
      </c>
      <c r="D62" s="61"/>
      <c r="E62" s="15" t="str">
        <f>IFERROR(VLOOKUP($D62,選手登録!$E$16:$H$75,2,FALSE)&amp;"","")</f>
        <v/>
      </c>
      <c r="F62" s="15" t="str">
        <f>IFERROR(VLOOKUP($D62,選手登録!$E$16:$H$75,3,FALSE)&amp;"","")</f>
        <v/>
      </c>
      <c r="G62" s="54" t="str">
        <f>IFERROR(VLOOKUP($D62,選手登録!$E$16:$H$75,4,FALSE)&amp;"","")</f>
        <v/>
      </c>
      <c r="H62" s="70"/>
      <c r="I62" s="106" t="str">
        <f>IFERROR(VLOOKUP($D62,選手登録!$E$16:$J$75,6,FALSE)&amp;"","")</f>
        <v/>
      </c>
    </row>
    <row r="63" spans="1:9" x14ac:dyDescent="0.15">
      <c r="A63" s="134"/>
      <c r="B63" s="53">
        <f>B62+1</f>
        <v>2</v>
      </c>
      <c r="C63" s="16" t="str">
        <f t="shared" ref="C63:C69" si="14">IF(D63="","",C62)</f>
        <v/>
      </c>
      <c r="D63" s="58"/>
      <c r="E63" s="7" t="str">
        <f>IFERROR(VLOOKUP($D63,選手登録!$E$16:$H$75,2,FALSE)&amp;"","")</f>
        <v/>
      </c>
      <c r="F63" s="7" t="str">
        <f>IFERROR(VLOOKUP($D63,選手登録!$E$16:$H$75,3,FALSE)&amp;"","")</f>
        <v/>
      </c>
      <c r="G63" s="55" t="str">
        <f>IFERROR(VLOOKUP($D63,選手登録!$E$16:$H$75,4,FALSE)&amp;"","")</f>
        <v/>
      </c>
      <c r="H63" s="71"/>
      <c r="I63" s="107" t="str">
        <f>IFERROR(VLOOKUP($D63,選手登録!$E$16:$J$75,6,FALSE)&amp;"","")</f>
        <v/>
      </c>
    </row>
    <row r="64" spans="1:9" x14ac:dyDescent="0.15">
      <c r="A64" s="134"/>
      <c r="B64" s="53">
        <f t="shared" ref="B64:B69" si="15">B63+1</f>
        <v>3</v>
      </c>
      <c r="C64" s="16" t="str">
        <f t="shared" si="14"/>
        <v/>
      </c>
      <c r="D64" s="58"/>
      <c r="E64" s="7" t="str">
        <f>IFERROR(VLOOKUP($D64,選手登録!$E$16:$H$75,2,FALSE)&amp;"","")</f>
        <v/>
      </c>
      <c r="F64" s="7" t="str">
        <f>IFERROR(VLOOKUP($D64,選手登録!$E$16:$H$75,3,FALSE)&amp;"","")</f>
        <v/>
      </c>
      <c r="G64" s="55" t="str">
        <f>IFERROR(VLOOKUP($D64,選手登録!$E$16:$H$75,4,FALSE)&amp;"","")</f>
        <v/>
      </c>
      <c r="H64" s="71"/>
      <c r="I64" s="107" t="str">
        <f>IFERROR(VLOOKUP($D64,選手登録!$E$16:$J$75,6,FALSE)&amp;"","")</f>
        <v/>
      </c>
    </row>
    <row r="65" spans="1:9" x14ac:dyDescent="0.15">
      <c r="A65" s="134"/>
      <c r="B65" s="53">
        <f t="shared" si="15"/>
        <v>4</v>
      </c>
      <c r="C65" s="16" t="str">
        <f t="shared" si="14"/>
        <v/>
      </c>
      <c r="D65" s="58"/>
      <c r="E65" s="7" t="str">
        <f>IFERROR(VLOOKUP($D65,選手登録!$E$16:$H$75,2,FALSE)&amp;"","")</f>
        <v/>
      </c>
      <c r="F65" s="7" t="str">
        <f>IFERROR(VLOOKUP($D65,選手登録!$E$16:$H$75,3,FALSE)&amp;"","")</f>
        <v/>
      </c>
      <c r="G65" s="55" t="str">
        <f>IFERROR(VLOOKUP($D65,選手登録!$E$16:$H$75,4,FALSE)&amp;"","")</f>
        <v/>
      </c>
      <c r="H65" s="71"/>
      <c r="I65" s="107" t="str">
        <f>IFERROR(VLOOKUP($D65,選手登録!$E$16:$J$75,6,FALSE)&amp;"","")</f>
        <v/>
      </c>
    </row>
    <row r="66" spans="1:9" x14ac:dyDescent="0.15">
      <c r="A66" s="134"/>
      <c r="B66" s="53">
        <f t="shared" si="15"/>
        <v>5</v>
      </c>
      <c r="C66" s="16" t="str">
        <f t="shared" si="14"/>
        <v/>
      </c>
      <c r="D66" s="58"/>
      <c r="E66" s="7" t="str">
        <f>IFERROR(VLOOKUP($D66,選手登録!$E$16:$H$75,2,FALSE)&amp;"","")</f>
        <v/>
      </c>
      <c r="F66" s="7" t="str">
        <f>IFERROR(VLOOKUP($D66,選手登録!$E$16:$H$75,3,FALSE)&amp;"","")</f>
        <v/>
      </c>
      <c r="G66" s="55" t="str">
        <f>IFERROR(VLOOKUP($D66,選手登録!$E$16:$H$75,4,FALSE)&amp;"","")</f>
        <v/>
      </c>
      <c r="H66" s="71"/>
      <c r="I66" s="107" t="str">
        <f>IFERROR(VLOOKUP($D66,選手登録!$E$16:$J$75,6,FALSE)&amp;"","")</f>
        <v/>
      </c>
    </row>
    <row r="67" spans="1:9" x14ac:dyDescent="0.15">
      <c r="A67" s="134"/>
      <c r="B67" s="53">
        <f t="shared" si="15"/>
        <v>6</v>
      </c>
      <c r="C67" s="16" t="str">
        <f t="shared" si="14"/>
        <v/>
      </c>
      <c r="D67" s="58"/>
      <c r="E67" s="7" t="str">
        <f>IFERROR(VLOOKUP($D67,選手登録!$E$16:$H$75,2,FALSE)&amp;"","")</f>
        <v/>
      </c>
      <c r="F67" s="7" t="str">
        <f>IFERROR(VLOOKUP($D67,選手登録!$E$16:$H$75,3,FALSE)&amp;"","")</f>
        <v/>
      </c>
      <c r="G67" s="55" t="str">
        <f>IFERROR(VLOOKUP($D67,選手登録!$E$16:$H$75,4,FALSE)&amp;"","")</f>
        <v/>
      </c>
      <c r="H67" s="71"/>
      <c r="I67" s="107" t="str">
        <f>IFERROR(VLOOKUP($D67,選手登録!$E$16:$J$75,6,FALSE)&amp;"","")</f>
        <v/>
      </c>
    </row>
    <row r="68" spans="1:9" x14ac:dyDescent="0.15">
      <c r="A68" s="134"/>
      <c r="B68" s="53">
        <f t="shared" si="15"/>
        <v>7</v>
      </c>
      <c r="C68" s="16" t="str">
        <f t="shared" si="14"/>
        <v/>
      </c>
      <c r="D68" s="58"/>
      <c r="E68" s="7" t="str">
        <f>IFERROR(VLOOKUP($D68,選手登録!$E$16:$H$75,2,FALSE)&amp;"","")</f>
        <v/>
      </c>
      <c r="F68" s="7" t="str">
        <f>IFERROR(VLOOKUP($D68,選手登録!$E$16:$H$75,3,FALSE)&amp;"","")</f>
        <v/>
      </c>
      <c r="G68" s="55" t="str">
        <f>IFERROR(VLOOKUP($D68,選手登録!$E$16:$H$75,4,FALSE)&amp;"","")</f>
        <v/>
      </c>
      <c r="H68" s="71"/>
      <c r="I68" s="107" t="str">
        <f>IFERROR(VLOOKUP($D68,選手登録!$E$16:$J$75,6,FALSE)&amp;"","")</f>
        <v/>
      </c>
    </row>
    <row r="69" spans="1:9" ht="14.25" thickBot="1" x14ac:dyDescent="0.2">
      <c r="A69" s="135"/>
      <c r="B69" s="53">
        <f t="shared" si="15"/>
        <v>8</v>
      </c>
      <c r="C69" s="17" t="str">
        <f t="shared" si="14"/>
        <v/>
      </c>
      <c r="D69" s="62"/>
      <c r="E69" s="18" t="str">
        <f>IFERROR(VLOOKUP($D69,選手登録!$E$16:$H$75,2,FALSE)&amp;"","")</f>
        <v/>
      </c>
      <c r="F69" s="18" t="str">
        <f>IFERROR(VLOOKUP($D69,選手登録!$E$16:$H$75,3,FALSE)&amp;"","")</f>
        <v/>
      </c>
      <c r="G69" s="56" t="str">
        <f>IFERROR(VLOOKUP($D69,選手登録!$E$16:$H$75,4,FALSE)&amp;"","")</f>
        <v/>
      </c>
      <c r="H69" s="72"/>
      <c r="I69" s="108" t="str">
        <f>IFERROR(VLOOKUP($D69,選手登録!$E$16:$J$75,6,FALSE)&amp;"","")</f>
        <v/>
      </c>
    </row>
  </sheetData>
  <mergeCells count="8">
    <mergeCell ref="A14:A21"/>
    <mergeCell ref="A6:A13"/>
    <mergeCell ref="A62:A69"/>
    <mergeCell ref="A54:A61"/>
    <mergeCell ref="A46:A53"/>
    <mergeCell ref="A38:A45"/>
    <mergeCell ref="A30:A37"/>
    <mergeCell ref="A22:A29"/>
  </mergeCells>
  <phoneticPr fontId="1"/>
  <dataValidations count="1">
    <dataValidation imeMode="halfKatakana" allowBlank="1" showInputMessage="1" showErrorMessage="1" sqref="F5" xr:uid="{00000000-0002-0000-03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AC40"/>
  <sheetViews>
    <sheetView view="pageBreakPreview" zoomScaleNormal="100" zoomScaleSheetLayoutView="100" workbookViewId="0">
      <pane ySplit="10" topLeftCell="A11" activePane="bottomLeft" state="frozen"/>
      <selection pane="bottomLeft" activeCell="T22" sqref="T22:U22"/>
    </sheetView>
  </sheetViews>
  <sheetFormatPr defaultRowHeight="13.5" x14ac:dyDescent="0.15"/>
  <cols>
    <col min="1" max="1" width="3.25" bestFit="1" customWidth="1"/>
    <col min="2" max="2" width="7" customWidth="1"/>
    <col min="3" max="3" width="16" customWidth="1"/>
    <col min="4" max="4" width="10" bestFit="1" customWidth="1"/>
    <col min="5" max="5" width="4.5" bestFit="1" customWidth="1"/>
    <col min="6" max="6" width="5.25" bestFit="1" customWidth="1"/>
    <col min="7" max="7" width="7.5" bestFit="1" customWidth="1"/>
    <col min="8" max="8" width="4.375" bestFit="1" customWidth="1"/>
    <col min="9" max="9" width="4.375" customWidth="1"/>
    <col min="10" max="10" width="5.25" style="21" bestFit="1" customWidth="1"/>
    <col min="11" max="11" width="4.375" customWidth="1"/>
    <col min="12" max="12" width="4.375" bestFit="1" customWidth="1"/>
    <col min="13" max="13" width="5.125" customWidth="1"/>
    <col min="14" max="14" width="2.625" bestFit="1" customWidth="1"/>
    <col min="15" max="15" width="4.5" bestFit="1" customWidth="1"/>
    <col min="16" max="16" width="7" customWidth="1"/>
    <col min="17" max="17" width="6.875" bestFit="1" customWidth="1"/>
    <col min="18" max="19" width="3.375" bestFit="1" customWidth="1"/>
    <col min="20" max="20" width="11" bestFit="1" customWidth="1"/>
    <col min="21" max="21" width="3.375" bestFit="1" customWidth="1"/>
    <col min="22" max="22" width="5.5" bestFit="1" customWidth="1"/>
    <col min="23" max="23" width="3.5" customWidth="1"/>
    <col min="24" max="24" width="7.75" customWidth="1"/>
    <col min="25" max="25" width="14.875" customWidth="1"/>
    <col min="26" max="26" width="8.5" bestFit="1" customWidth="1"/>
    <col min="27" max="27" width="2.625" bestFit="1" customWidth="1"/>
    <col min="262" max="262" width="2.625" customWidth="1"/>
    <col min="263" max="263" width="6.625" customWidth="1"/>
    <col min="264" max="264" width="14.125" customWidth="1"/>
    <col min="265" max="265" width="8" customWidth="1"/>
    <col min="266" max="266" width="10.25" customWidth="1"/>
    <col min="267" max="267" width="8.125" customWidth="1"/>
    <col min="268" max="268" width="11" customWidth="1"/>
    <col min="269" max="269" width="10.125" customWidth="1"/>
    <col min="518" max="518" width="2.625" customWidth="1"/>
    <col min="519" max="519" width="6.625" customWidth="1"/>
    <col min="520" max="520" width="14.125" customWidth="1"/>
    <col min="521" max="521" width="8" customWidth="1"/>
    <col min="522" max="522" width="10.25" customWidth="1"/>
    <col min="523" max="523" width="8.125" customWidth="1"/>
    <col min="524" max="524" width="11" customWidth="1"/>
    <col min="525" max="525" width="10.125" customWidth="1"/>
    <col min="774" max="774" width="2.625" customWidth="1"/>
    <col min="775" max="775" width="6.625" customWidth="1"/>
    <col min="776" max="776" width="14.125" customWidth="1"/>
    <col min="777" max="777" width="8" customWidth="1"/>
    <col min="778" max="778" width="10.25" customWidth="1"/>
    <col min="779" max="779" width="8.125" customWidth="1"/>
    <col min="780" max="780" width="11" customWidth="1"/>
    <col min="781" max="781" width="10.125" customWidth="1"/>
    <col min="1030" max="1030" width="2.625" customWidth="1"/>
    <col min="1031" max="1031" width="6.625" customWidth="1"/>
    <col min="1032" max="1032" width="14.125" customWidth="1"/>
    <col min="1033" max="1033" width="8" customWidth="1"/>
    <col min="1034" max="1034" width="10.25" customWidth="1"/>
    <col min="1035" max="1035" width="8.125" customWidth="1"/>
    <col min="1036" max="1036" width="11" customWidth="1"/>
    <col min="1037" max="1037" width="10.125" customWidth="1"/>
    <col min="1286" max="1286" width="2.625" customWidth="1"/>
    <col min="1287" max="1287" width="6.625" customWidth="1"/>
    <col min="1288" max="1288" width="14.125" customWidth="1"/>
    <col min="1289" max="1289" width="8" customWidth="1"/>
    <col min="1290" max="1290" width="10.25" customWidth="1"/>
    <col min="1291" max="1291" width="8.125" customWidth="1"/>
    <col min="1292" max="1292" width="11" customWidth="1"/>
    <col min="1293" max="1293" width="10.125" customWidth="1"/>
    <col min="1542" max="1542" width="2.625" customWidth="1"/>
    <col min="1543" max="1543" width="6.625" customWidth="1"/>
    <col min="1544" max="1544" width="14.125" customWidth="1"/>
    <col min="1545" max="1545" width="8" customWidth="1"/>
    <col min="1546" max="1546" width="10.25" customWidth="1"/>
    <col min="1547" max="1547" width="8.125" customWidth="1"/>
    <col min="1548" max="1548" width="11" customWidth="1"/>
    <col min="1549" max="1549" width="10.125" customWidth="1"/>
    <col min="1798" max="1798" width="2.625" customWidth="1"/>
    <col min="1799" max="1799" width="6.625" customWidth="1"/>
    <col min="1800" max="1800" width="14.125" customWidth="1"/>
    <col min="1801" max="1801" width="8" customWidth="1"/>
    <col min="1802" max="1802" width="10.25" customWidth="1"/>
    <col min="1803" max="1803" width="8.125" customWidth="1"/>
    <col min="1804" max="1804" width="11" customWidth="1"/>
    <col min="1805" max="1805" width="10.125" customWidth="1"/>
    <col min="2054" max="2054" width="2.625" customWidth="1"/>
    <col min="2055" max="2055" width="6.625" customWidth="1"/>
    <col min="2056" max="2056" width="14.125" customWidth="1"/>
    <col min="2057" max="2057" width="8" customWidth="1"/>
    <col min="2058" max="2058" width="10.25" customWidth="1"/>
    <col min="2059" max="2059" width="8.125" customWidth="1"/>
    <col min="2060" max="2060" width="11" customWidth="1"/>
    <col min="2061" max="2061" width="10.125" customWidth="1"/>
    <col min="2310" max="2310" width="2.625" customWidth="1"/>
    <col min="2311" max="2311" width="6.625" customWidth="1"/>
    <col min="2312" max="2312" width="14.125" customWidth="1"/>
    <col min="2313" max="2313" width="8" customWidth="1"/>
    <col min="2314" max="2314" width="10.25" customWidth="1"/>
    <col min="2315" max="2315" width="8.125" customWidth="1"/>
    <col min="2316" max="2316" width="11" customWidth="1"/>
    <col min="2317" max="2317" width="10.125" customWidth="1"/>
    <col min="2566" max="2566" width="2.625" customWidth="1"/>
    <col min="2567" max="2567" width="6.625" customWidth="1"/>
    <col min="2568" max="2568" width="14.125" customWidth="1"/>
    <col min="2569" max="2569" width="8" customWidth="1"/>
    <col min="2570" max="2570" width="10.25" customWidth="1"/>
    <col min="2571" max="2571" width="8.125" customWidth="1"/>
    <col min="2572" max="2572" width="11" customWidth="1"/>
    <col min="2573" max="2573" width="10.125" customWidth="1"/>
    <col min="2822" max="2822" width="2.625" customWidth="1"/>
    <col min="2823" max="2823" width="6.625" customWidth="1"/>
    <col min="2824" max="2824" width="14.125" customWidth="1"/>
    <col min="2825" max="2825" width="8" customWidth="1"/>
    <col min="2826" max="2826" width="10.25" customWidth="1"/>
    <col min="2827" max="2827" width="8.125" customWidth="1"/>
    <col min="2828" max="2828" width="11" customWidth="1"/>
    <col min="2829" max="2829" width="10.125" customWidth="1"/>
    <col min="3078" max="3078" width="2.625" customWidth="1"/>
    <col min="3079" max="3079" width="6.625" customWidth="1"/>
    <col min="3080" max="3080" width="14.125" customWidth="1"/>
    <col min="3081" max="3081" width="8" customWidth="1"/>
    <col min="3082" max="3082" width="10.25" customWidth="1"/>
    <col min="3083" max="3083" width="8.125" customWidth="1"/>
    <col min="3084" max="3084" width="11" customWidth="1"/>
    <col min="3085" max="3085" width="10.125" customWidth="1"/>
    <col min="3334" max="3334" width="2.625" customWidth="1"/>
    <col min="3335" max="3335" width="6.625" customWidth="1"/>
    <col min="3336" max="3336" width="14.125" customWidth="1"/>
    <col min="3337" max="3337" width="8" customWidth="1"/>
    <col min="3338" max="3338" width="10.25" customWidth="1"/>
    <col min="3339" max="3339" width="8.125" customWidth="1"/>
    <col min="3340" max="3340" width="11" customWidth="1"/>
    <col min="3341" max="3341" width="10.125" customWidth="1"/>
    <col min="3590" max="3590" width="2.625" customWidth="1"/>
    <col min="3591" max="3591" width="6.625" customWidth="1"/>
    <col min="3592" max="3592" width="14.125" customWidth="1"/>
    <col min="3593" max="3593" width="8" customWidth="1"/>
    <col min="3594" max="3594" width="10.25" customWidth="1"/>
    <col min="3595" max="3595" width="8.125" customWidth="1"/>
    <col min="3596" max="3596" width="11" customWidth="1"/>
    <col min="3597" max="3597" width="10.125" customWidth="1"/>
    <col min="3846" max="3846" width="2.625" customWidth="1"/>
    <col min="3847" max="3847" width="6.625" customWidth="1"/>
    <col min="3848" max="3848" width="14.125" customWidth="1"/>
    <col min="3849" max="3849" width="8" customWidth="1"/>
    <col min="3850" max="3850" width="10.25" customWidth="1"/>
    <col min="3851" max="3851" width="8.125" customWidth="1"/>
    <col min="3852" max="3852" width="11" customWidth="1"/>
    <col min="3853" max="3853" width="10.125" customWidth="1"/>
    <col min="4102" max="4102" width="2.625" customWidth="1"/>
    <col min="4103" max="4103" width="6.625" customWidth="1"/>
    <col min="4104" max="4104" width="14.125" customWidth="1"/>
    <col min="4105" max="4105" width="8" customWidth="1"/>
    <col min="4106" max="4106" width="10.25" customWidth="1"/>
    <col min="4107" max="4107" width="8.125" customWidth="1"/>
    <col min="4108" max="4108" width="11" customWidth="1"/>
    <col min="4109" max="4109" width="10.125" customWidth="1"/>
    <col min="4358" max="4358" width="2.625" customWidth="1"/>
    <col min="4359" max="4359" width="6.625" customWidth="1"/>
    <col min="4360" max="4360" width="14.125" customWidth="1"/>
    <col min="4361" max="4361" width="8" customWidth="1"/>
    <col min="4362" max="4362" width="10.25" customWidth="1"/>
    <col min="4363" max="4363" width="8.125" customWidth="1"/>
    <col min="4364" max="4364" width="11" customWidth="1"/>
    <col min="4365" max="4365" width="10.125" customWidth="1"/>
    <col min="4614" max="4614" width="2.625" customWidth="1"/>
    <col min="4615" max="4615" width="6.625" customWidth="1"/>
    <col min="4616" max="4616" width="14.125" customWidth="1"/>
    <col min="4617" max="4617" width="8" customWidth="1"/>
    <col min="4618" max="4618" width="10.25" customWidth="1"/>
    <col min="4619" max="4619" width="8.125" customWidth="1"/>
    <col min="4620" max="4620" width="11" customWidth="1"/>
    <col min="4621" max="4621" width="10.125" customWidth="1"/>
    <col min="4870" max="4870" width="2.625" customWidth="1"/>
    <col min="4871" max="4871" width="6.625" customWidth="1"/>
    <col min="4872" max="4872" width="14.125" customWidth="1"/>
    <col min="4873" max="4873" width="8" customWidth="1"/>
    <col min="4874" max="4874" width="10.25" customWidth="1"/>
    <col min="4875" max="4875" width="8.125" customWidth="1"/>
    <col min="4876" max="4876" width="11" customWidth="1"/>
    <col min="4877" max="4877" width="10.125" customWidth="1"/>
    <col min="5126" max="5126" width="2.625" customWidth="1"/>
    <col min="5127" max="5127" width="6.625" customWidth="1"/>
    <col min="5128" max="5128" width="14.125" customWidth="1"/>
    <col min="5129" max="5129" width="8" customWidth="1"/>
    <col min="5130" max="5130" width="10.25" customWidth="1"/>
    <col min="5131" max="5131" width="8.125" customWidth="1"/>
    <col min="5132" max="5132" width="11" customWidth="1"/>
    <col min="5133" max="5133" width="10.125" customWidth="1"/>
    <col min="5382" max="5382" width="2.625" customWidth="1"/>
    <col min="5383" max="5383" width="6.625" customWidth="1"/>
    <col min="5384" max="5384" width="14.125" customWidth="1"/>
    <col min="5385" max="5385" width="8" customWidth="1"/>
    <col min="5386" max="5386" width="10.25" customWidth="1"/>
    <col min="5387" max="5387" width="8.125" customWidth="1"/>
    <col min="5388" max="5388" width="11" customWidth="1"/>
    <col min="5389" max="5389" width="10.125" customWidth="1"/>
    <col min="5638" max="5638" width="2.625" customWidth="1"/>
    <col min="5639" max="5639" width="6.625" customWidth="1"/>
    <col min="5640" max="5640" width="14.125" customWidth="1"/>
    <col min="5641" max="5641" width="8" customWidth="1"/>
    <col min="5642" max="5642" width="10.25" customWidth="1"/>
    <col min="5643" max="5643" width="8.125" customWidth="1"/>
    <col min="5644" max="5644" width="11" customWidth="1"/>
    <col min="5645" max="5645" width="10.125" customWidth="1"/>
    <col min="5894" max="5894" width="2.625" customWidth="1"/>
    <col min="5895" max="5895" width="6.625" customWidth="1"/>
    <col min="5896" max="5896" width="14.125" customWidth="1"/>
    <col min="5897" max="5897" width="8" customWidth="1"/>
    <col min="5898" max="5898" width="10.25" customWidth="1"/>
    <col min="5899" max="5899" width="8.125" customWidth="1"/>
    <col min="5900" max="5900" width="11" customWidth="1"/>
    <col min="5901" max="5901" width="10.125" customWidth="1"/>
    <col min="6150" max="6150" width="2.625" customWidth="1"/>
    <col min="6151" max="6151" width="6.625" customWidth="1"/>
    <col min="6152" max="6152" width="14.125" customWidth="1"/>
    <col min="6153" max="6153" width="8" customWidth="1"/>
    <col min="6154" max="6154" width="10.25" customWidth="1"/>
    <col min="6155" max="6155" width="8.125" customWidth="1"/>
    <col min="6156" max="6156" width="11" customWidth="1"/>
    <col min="6157" max="6157" width="10.125" customWidth="1"/>
    <col min="6406" max="6406" width="2.625" customWidth="1"/>
    <col min="6407" max="6407" width="6.625" customWidth="1"/>
    <col min="6408" max="6408" width="14.125" customWidth="1"/>
    <col min="6409" max="6409" width="8" customWidth="1"/>
    <col min="6410" max="6410" width="10.25" customWidth="1"/>
    <col min="6411" max="6411" width="8.125" customWidth="1"/>
    <col min="6412" max="6412" width="11" customWidth="1"/>
    <col min="6413" max="6413" width="10.125" customWidth="1"/>
    <col min="6662" max="6662" width="2.625" customWidth="1"/>
    <col min="6663" max="6663" width="6.625" customWidth="1"/>
    <col min="6664" max="6664" width="14.125" customWidth="1"/>
    <col min="6665" max="6665" width="8" customWidth="1"/>
    <col min="6666" max="6666" width="10.25" customWidth="1"/>
    <col min="6667" max="6667" width="8.125" customWidth="1"/>
    <col min="6668" max="6668" width="11" customWidth="1"/>
    <col min="6669" max="6669" width="10.125" customWidth="1"/>
    <col min="6918" max="6918" width="2.625" customWidth="1"/>
    <col min="6919" max="6919" width="6.625" customWidth="1"/>
    <col min="6920" max="6920" width="14.125" customWidth="1"/>
    <col min="6921" max="6921" width="8" customWidth="1"/>
    <col min="6922" max="6922" width="10.25" customWidth="1"/>
    <col min="6923" max="6923" width="8.125" customWidth="1"/>
    <col min="6924" max="6924" width="11" customWidth="1"/>
    <col min="6925" max="6925" width="10.125" customWidth="1"/>
    <col min="7174" max="7174" width="2.625" customWidth="1"/>
    <col min="7175" max="7175" width="6.625" customWidth="1"/>
    <col min="7176" max="7176" width="14.125" customWidth="1"/>
    <col min="7177" max="7177" width="8" customWidth="1"/>
    <col min="7178" max="7178" width="10.25" customWidth="1"/>
    <col min="7179" max="7179" width="8.125" customWidth="1"/>
    <col min="7180" max="7180" width="11" customWidth="1"/>
    <col min="7181" max="7181" width="10.125" customWidth="1"/>
    <col min="7430" max="7430" width="2.625" customWidth="1"/>
    <col min="7431" max="7431" width="6.625" customWidth="1"/>
    <col min="7432" max="7432" width="14.125" customWidth="1"/>
    <col min="7433" max="7433" width="8" customWidth="1"/>
    <col min="7434" max="7434" width="10.25" customWidth="1"/>
    <col min="7435" max="7435" width="8.125" customWidth="1"/>
    <col min="7436" max="7436" width="11" customWidth="1"/>
    <col min="7437" max="7437" width="10.125" customWidth="1"/>
    <col min="7686" max="7686" width="2.625" customWidth="1"/>
    <col min="7687" max="7687" width="6.625" customWidth="1"/>
    <col min="7688" max="7688" width="14.125" customWidth="1"/>
    <col min="7689" max="7689" width="8" customWidth="1"/>
    <col min="7690" max="7690" width="10.25" customWidth="1"/>
    <col min="7691" max="7691" width="8.125" customWidth="1"/>
    <col min="7692" max="7692" width="11" customWidth="1"/>
    <col min="7693" max="7693" width="10.125" customWidth="1"/>
    <col min="7942" max="7942" width="2.625" customWidth="1"/>
    <col min="7943" max="7943" width="6.625" customWidth="1"/>
    <col min="7944" max="7944" width="14.125" customWidth="1"/>
    <col min="7945" max="7945" width="8" customWidth="1"/>
    <col min="7946" max="7946" width="10.25" customWidth="1"/>
    <col min="7947" max="7947" width="8.125" customWidth="1"/>
    <col min="7948" max="7948" width="11" customWidth="1"/>
    <col min="7949" max="7949" width="10.125" customWidth="1"/>
    <col min="8198" max="8198" width="2.625" customWidth="1"/>
    <col min="8199" max="8199" width="6.625" customWidth="1"/>
    <col min="8200" max="8200" width="14.125" customWidth="1"/>
    <col min="8201" max="8201" width="8" customWidth="1"/>
    <col min="8202" max="8202" width="10.25" customWidth="1"/>
    <col min="8203" max="8203" width="8.125" customWidth="1"/>
    <col min="8204" max="8204" width="11" customWidth="1"/>
    <col min="8205" max="8205" width="10.125" customWidth="1"/>
    <col min="8454" max="8454" width="2.625" customWidth="1"/>
    <col min="8455" max="8455" width="6.625" customWidth="1"/>
    <col min="8456" max="8456" width="14.125" customWidth="1"/>
    <col min="8457" max="8457" width="8" customWidth="1"/>
    <col min="8458" max="8458" width="10.25" customWidth="1"/>
    <col min="8459" max="8459" width="8.125" customWidth="1"/>
    <col min="8460" max="8460" width="11" customWidth="1"/>
    <col min="8461" max="8461" width="10.125" customWidth="1"/>
    <col min="8710" max="8710" width="2.625" customWidth="1"/>
    <col min="8711" max="8711" width="6.625" customWidth="1"/>
    <col min="8712" max="8712" width="14.125" customWidth="1"/>
    <col min="8713" max="8713" width="8" customWidth="1"/>
    <col min="8714" max="8714" width="10.25" customWidth="1"/>
    <col min="8715" max="8715" width="8.125" customWidth="1"/>
    <col min="8716" max="8716" width="11" customWidth="1"/>
    <col min="8717" max="8717" width="10.125" customWidth="1"/>
    <col min="8966" max="8966" width="2.625" customWidth="1"/>
    <col min="8967" max="8967" width="6.625" customWidth="1"/>
    <col min="8968" max="8968" width="14.125" customWidth="1"/>
    <col min="8969" max="8969" width="8" customWidth="1"/>
    <col min="8970" max="8970" width="10.25" customWidth="1"/>
    <col min="8971" max="8971" width="8.125" customWidth="1"/>
    <col min="8972" max="8972" width="11" customWidth="1"/>
    <col min="8973" max="8973" width="10.125" customWidth="1"/>
    <col min="9222" max="9222" width="2.625" customWidth="1"/>
    <col min="9223" max="9223" width="6.625" customWidth="1"/>
    <col min="9224" max="9224" width="14.125" customWidth="1"/>
    <col min="9225" max="9225" width="8" customWidth="1"/>
    <col min="9226" max="9226" width="10.25" customWidth="1"/>
    <col min="9227" max="9227" width="8.125" customWidth="1"/>
    <col min="9228" max="9228" width="11" customWidth="1"/>
    <col min="9229" max="9229" width="10.125" customWidth="1"/>
    <col min="9478" max="9478" width="2.625" customWidth="1"/>
    <col min="9479" max="9479" width="6.625" customWidth="1"/>
    <col min="9480" max="9480" width="14.125" customWidth="1"/>
    <col min="9481" max="9481" width="8" customWidth="1"/>
    <col min="9482" max="9482" width="10.25" customWidth="1"/>
    <col min="9483" max="9483" width="8.125" customWidth="1"/>
    <col min="9484" max="9484" width="11" customWidth="1"/>
    <col min="9485" max="9485" width="10.125" customWidth="1"/>
    <col min="9734" max="9734" width="2.625" customWidth="1"/>
    <col min="9735" max="9735" width="6.625" customWidth="1"/>
    <col min="9736" max="9736" width="14.125" customWidth="1"/>
    <col min="9737" max="9737" width="8" customWidth="1"/>
    <col min="9738" max="9738" width="10.25" customWidth="1"/>
    <col min="9739" max="9739" width="8.125" customWidth="1"/>
    <col min="9740" max="9740" width="11" customWidth="1"/>
    <col min="9741" max="9741" width="10.125" customWidth="1"/>
    <col min="9990" max="9990" width="2.625" customWidth="1"/>
    <col min="9991" max="9991" width="6.625" customWidth="1"/>
    <col min="9992" max="9992" width="14.125" customWidth="1"/>
    <col min="9993" max="9993" width="8" customWidth="1"/>
    <col min="9994" max="9994" width="10.25" customWidth="1"/>
    <col min="9995" max="9995" width="8.125" customWidth="1"/>
    <col min="9996" max="9996" width="11" customWidth="1"/>
    <col min="9997" max="9997" width="10.125" customWidth="1"/>
    <col min="10246" max="10246" width="2.625" customWidth="1"/>
    <col min="10247" max="10247" width="6.625" customWidth="1"/>
    <col min="10248" max="10248" width="14.125" customWidth="1"/>
    <col min="10249" max="10249" width="8" customWidth="1"/>
    <col min="10250" max="10250" width="10.25" customWidth="1"/>
    <col min="10251" max="10251" width="8.125" customWidth="1"/>
    <col min="10252" max="10252" width="11" customWidth="1"/>
    <col min="10253" max="10253" width="10.125" customWidth="1"/>
    <col min="10502" max="10502" width="2.625" customWidth="1"/>
    <col min="10503" max="10503" width="6.625" customWidth="1"/>
    <col min="10504" max="10504" width="14.125" customWidth="1"/>
    <col min="10505" max="10505" width="8" customWidth="1"/>
    <col min="10506" max="10506" width="10.25" customWidth="1"/>
    <col min="10507" max="10507" width="8.125" customWidth="1"/>
    <col min="10508" max="10508" width="11" customWidth="1"/>
    <col min="10509" max="10509" width="10.125" customWidth="1"/>
    <col min="10758" max="10758" width="2.625" customWidth="1"/>
    <col min="10759" max="10759" width="6.625" customWidth="1"/>
    <col min="10760" max="10760" width="14.125" customWidth="1"/>
    <col min="10761" max="10761" width="8" customWidth="1"/>
    <col min="10762" max="10762" width="10.25" customWidth="1"/>
    <col min="10763" max="10763" width="8.125" customWidth="1"/>
    <col min="10764" max="10764" width="11" customWidth="1"/>
    <col min="10765" max="10765" width="10.125" customWidth="1"/>
    <col min="11014" max="11014" width="2.625" customWidth="1"/>
    <col min="11015" max="11015" width="6.625" customWidth="1"/>
    <col min="11016" max="11016" width="14.125" customWidth="1"/>
    <col min="11017" max="11017" width="8" customWidth="1"/>
    <col min="11018" max="11018" width="10.25" customWidth="1"/>
    <col min="11019" max="11019" width="8.125" customWidth="1"/>
    <col min="11020" max="11020" width="11" customWidth="1"/>
    <col min="11021" max="11021" width="10.125" customWidth="1"/>
    <col min="11270" max="11270" width="2.625" customWidth="1"/>
    <col min="11271" max="11271" width="6.625" customWidth="1"/>
    <col min="11272" max="11272" width="14.125" customWidth="1"/>
    <col min="11273" max="11273" width="8" customWidth="1"/>
    <col min="11274" max="11274" width="10.25" customWidth="1"/>
    <col min="11275" max="11275" width="8.125" customWidth="1"/>
    <col min="11276" max="11276" width="11" customWidth="1"/>
    <col min="11277" max="11277" width="10.125" customWidth="1"/>
    <col min="11526" max="11526" width="2.625" customWidth="1"/>
    <col min="11527" max="11527" width="6.625" customWidth="1"/>
    <col min="11528" max="11528" width="14.125" customWidth="1"/>
    <col min="11529" max="11529" width="8" customWidth="1"/>
    <col min="11530" max="11530" width="10.25" customWidth="1"/>
    <col min="11531" max="11531" width="8.125" customWidth="1"/>
    <col min="11532" max="11532" width="11" customWidth="1"/>
    <col min="11533" max="11533" width="10.125" customWidth="1"/>
    <col min="11782" max="11782" width="2.625" customWidth="1"/>
    <col min="11783" max="11783" width="6.625" customWidth="1"/>
    <col min="11784" max="11784" width="14.125" customWidth="1"/>
    <col min="11785" max="11785" width="8" customWidth="1"/>
    <col min="11786" max="11786" width="10.25" customWidth="1"/>
    <col min="11787" max="11787" width="8.125" customWidth="1"/>
    <col min="11788" max="11788" width="11" customWidth="1"/>
    <col min="11789" max="11789" width="10.125" customWidth="1"/>
    <col min="12038" max="12038" width="2.625" customWidth="1"/>
    <col min="12039" max="12039" width="6.625" customWidth="1"/>
    <col min="12040" max="12040" width="14.125" customWidth="1"/>
    <col min="12041" max="12041" width="8" customWidth="1"/>
    <col min="12042" max="12042" width="10.25" customWidth="1"/>
    <col min="12043" max="12043" width="8.125" customWidth="1"/>
    <col min="12044" max="12044" width="11" customWidth="1"/>
    <col min="12045" max="12045" width="10.125" customWidth="1"/>
    <col min="12294" max="12294" width="2.625" customWidth="1"/>
    <col min="12295" max="12295" width="6.625" customWidth="1"/>
    <col min="12296" max="12296" width="14.125" customWidth="1"/>
    <col min="12297" max="12297" width="8" customWidth="1"/>
    <col min="12298" max="12298" width="10.25" customWidth="1"/>
    <col min="12299" max="12299" width="8.125" customWidth="1"/>
    <col min="12300" max="12300" width="11" customWidth="1"/>
    <col min="12301" max="12301" width="10.125" customWidth="1"/>
    <col min="12550" max="12550" width="2.625" customWidth="1"/>
    <col min="12551" max="12551" width="6.625" customWidth="1"/>
    <col min="12552" max="12552" width="14.125" customWidth="1"/>
    <col min="12553" max="12553" width="8" customWidth="1"/>
    <col min="12554" max="12554" width="10.25" customWidth="1"/>
    <col min="12555" max="12555" width="8.125" customWidth="1"/>
    <col min="12556" max="12556" width="11" customWidth="1"/>
    <col min="12557" max="12557" width="10.125" customWidth="1"/>
    <col min="12806" max="12806" width="2.625" customWidth="1"/>
    <col min="12807" max="12807" width="6.625" customWidth="1"/>
    <col min="12808" max="12808" width="14.125" customWidth="1"/>
    <col min="12809" max="12809" width="8" customWidth="1"/>
    <col min="12810" max="12810" width="10.25" customWidth="1"/>
    <col min="12811" max="12811" width="8.125" customWidth="1"/>
    <col min="12812" max="12812" width="11" customWidth="1"/>
    <col min="12813" max="12813" width="10.125" customWidth="1"/>
    <col min="13062" max="13062" width="2.625" customWidth="1"/>
    <col min="13063" max="13063" width="6.625" customWidth="1"/>
    <col min="13064" max="13064" width="14.125" customWidth="1"/>
    <col min="13065" max="13065" width="8" customWidth="1"/>
    <col min="13066" max="13066" width="10.25" customWidth="1"/>
    <col min="13067" max="13067" width="8.125" customWidth="1"/>
    <col min="13068" max="13068" width="11" customWidth="1"/>
    <col min="13069" max="13069" width="10.125" customWidth="1"/>
    <col min="13318" max="13318" width="2.625" customWidth="1"/>
    <col min="13319" max="13319" width="6.625" customWidth="1"/>
    <col min="13320" max="13320" width="14.125" customWidth="1"/>
    <col min="13321" max="13321" width="8" customWidth="1"/>
    <col min="13322" max="13322" width="10.25" customWidth="1"/>
    <col min="13323" max="13323" width="8.125" customWidth="1"/>
    <col min="13324" max="13324" width="11" customWidth="1"/>
    <col min="13325" max="13325" width="10.125" customWidth="1"/>
    <col min="13574" max="13574" width="2.625" customWidth="1"/>
    <col min="13575" max="13575" width="6.625" customWidth="1"/>
    <col min="13576" max="13576" width="14.125" customWidth="1"/>
    <col min="13577" max="13577" width="8" customWidth="1"/>
    <col min="13578" max="13578" width="10.25" customWidth="1"/>
    <col min="13579" max="13579" width="8.125" customWidth="1"/>
    <col min="13580" max="13580" width="11" customWidth="1"/>
    <col min="13581" max="13581" width="10.125" customWidth="1"/>
    <col min="13830" max="13830" width="2.625" customWidth="1"/>
    <col min="13831" max="13831" width="6.625" customWidth="1"/>
    <col min="13832" max="13832" width="14.125" customWidth="1"/>
    <col min="13833" max="13833" width="8" customWidth="1"/>
    <col min="13834" max="13834" width="10.25" customWidth="1"/>
    <col min="13835" max="13835" width="8.125" customWidth="1"/>
    <col min="13836" max="13836" width="11" customWidth="1"/>
    <col min="13837" max="13837" width="10.125" customWidth="1"/>
    <col min="14086" max="14086" width="2.625" customWidth="1"/>
    <col min="14087" max="14087" width="6.625" customWidth="1"/>
    <col min="14088" max="14088" width="14.125" customWidth="1"/>
    <col min="14089" max="14089" width="8" customWidth="1"/>
    <col min="14090" max="14090" width="10.25" customWidth="1"/>
    <col min="14091" max="14091" width="8.125" customWidth="1"/>
    <col min="14092" max="14092" width="11" customWidth="1"/>
    <col min="14093" max="14093" width="10.125" customWidth="1"/>
    <col min="14342" max="14342" width="2.625" customWidth="1"/>
    <col min="14343" max="14343" width="6.625" customWidth="1"/>
    <col min="14344" max="14344" width="14.125" customWidth="1"/>
    <col min="14345" max="14345" width="8" customWidth="1"/>
    <col min="14346" max="14346" width="10.25" customWidth="1"/>
    <col min="14347" max="14347" width="8.125" customWidth="1"/>
    <col min="14348" max="14348" width="11" customWidth="1"/>
    <col min="14349" max="14349" width="10.125" customWidth="1"/>
    <col min="14598" max="14598" width="2.625" customWidth="1"/>
    <col min="14599" max="14599" width="6.625" customWidth="1"/>
    <col min="14600" max="14600" width="14.125" customWidth="1"/>
    <col min="14601" max="14601" width="8" customWidth="1"/>
    <col min="14602" max="14602" width="10.25" customWidth="1"/>
    <col min="14603" max="14603" width="8.125" customWidth="1"/>
    <col min="14604" max="14604" width="11" customWidth="1"/>
    <col min="14605" max="14605" width="10.125" customWidth="1"/>
    <col min="14854" max="14854" width="2.625" customWidth="1"/>
    <col min="14855" max="14855" width="6.625" customWidth="1"/>
    <col min="14856" max="14856" width="14.125" customWidth="1"/>
    <col min="14857" max="14857" width="8" customWidth="1"/>
    <col min="14858" max="14858" width="10.25" customWidth="1"/>
    <col min="14859" max="14859" width="8.125" customWidth="1"/>
    <col min="14860" max="14860" width="11" customWidth="1"/>
    <col min="14861" max="14861" width="10.125" customWidth="1"/>
    <col min="15110" max="15110" width="2.625" customWidth="1"/>
    <col min="15111" max="15111" width="6.625" customWidth="1"/>
    <col min="15112" max="15112" width="14.125" customWidth="1"/>
    <col min="15113" max="15113" width="8" customWidth="1"/>
    <col min="15114" max="15114" width="10.25" customWidth="1"/>
    <col min="15115" max="15115" width="8.125" customWidth="1"/>
    <col min="15116" max="15116" width="11" customWidth="1"/>
    <col min="15117" max="15117" width="10.125" customWidth="1"/>
    <col min="15366" max="15366" width="2.625" customWidth="1"/>
    <col min="15367" max="15367" width="6.625" customWidth="1"/>
    <col min="15368" max="15368" width="14.125" customWidth="1"/>
    <col min="15369" max="15369" width="8" customWidth="1"/>
    <col min="15370" max="15370" width="10.25" customWidth="1"/>
    <col min="15371" max="15371" width="8.125" customWidth="1"/>
    <col min="15372" max="15372" width="11" customWidth="1"/>
    <col min="15373" max="15373" width="10.125" customWidth="1"/>
    <col min="15622" max="15622" width="2.625" customWidth="1"/>
    <col min="15623" max="15623" width="6.625" customWidth="1"/>
    <col min="15624" max="15624" width="14.125" customWidth="1"/>
    <col min="15625" max="15625" width="8" customWidth="1"/>
    <col min="15626" max="15626" width="10.25" customWidth="1"/>
    <col min="15627" max="15627" width="8.125" customWidth="1"/>
    <col min="15628" max="15628" width="11" customWidth="1"/>
    <col min="15629" max="15629" width="10.125" customWidth="1"/>
    <col min="15878" max="15878" width="2.625" customWidth="1"/>
    <col min="15879" max="15879" width="6.625" customWidth="1"/>
    <col min="15880" max="15880" width="14.125" customWidth="1"/>
    <col min="15881" max="15881" width="8" customWidth="1"/>
    <col min="15882" max="15882" width="10.25" customWidth="1"/>
    <col min="15883" max="15883" width="8.125" customWidth="1"/>
    <col min="15884" max="15884" width="11" customWidth="1"/>
    <col min="15885" max="15885" width="10.125" customWidth="1"/>
    <col min="16134" max="16134" width="2.625" customWidth="1"/>
    <col min="16135" max="16135" width="6.625" customWidth="1"/>
    <col min="16136" max="16136" width="14.125" customWidth="1"/>
    <col min="16137" max="16137" width="8" customWidth="1"/>
    <col min="16138" max="16138" width="10.25" customWidth="1"/>
    <col min="16139" max="16139" width="8.125" customWidth="1"/>
    <col min="16140" max="16140" width="11" customWidth="1"/>
    <col min="16141" max="16141" width="10.125" customWidth="1"/>
  </cols>
  <sheetData>
    <row r="1" spans="1:29" s="84" customFormat="1" ht="18.75" x14ac:dyDescent="0.15">
      <c r="B1" s="173" t="str">
        <f>選手登録!B1&amp;DBCS(選手登録!C1)&amp;選手登録!D1&amp;" 参加申込書"</f>
        <v>第１回　2025リレーカーニバル兼春季記録会 参加申込書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29" s="85" customFormat="1" ht="9" x14ac:dyDescent="0.15">
      <c r="C2" s="86"/>
      <c r="D2" s="86"/>
      <c r="E2" s="86"/>
      <c r="F2" s="86"/>
      <c r="G2" s="86"/>
      <c r="H2" s="86"/>
      <c r="I2" s="86"/>
      <c r="J2" s="8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9" s="87" customFormat="1" ht="22.5" customHeight="1" x14ac:dyDescent="0.15">
      <c r="C3" s="171" t="s">
        <v>39</v>
      </c>
      <c r="D3" s="171"/>
      <c r="E3" s="183" t="str">
        <f>(選手登録!D10)&amp;""</f>
        <v>金沢市入江1-567</v>
      </c>
      <c r="F3" s="183"/>
      <c r="G3" s="183"/>
      <c r="H3" s="183"/>
      <c r="I3" s="183"/>
      <c r="J3" s="183"/>
      <c r="K3" s="183"/>
      <c r="L3" s="184"/>
      <c r="M3" s="184"/>
      <c r="P3" s="172" t="s">
        <v>42</v>
      </c>
      <c r="Q3" s="172"/>
      <c r="R3" s="172"/>
      <c r="S3" s="172"/>
      <c r="T3" s="192" t="str">
        <f>(選手登録!D9)&amp;""</f>
        <v/>
      </c>
      <c r="U3" s="192"/>
      <c r="V3" s="192"/>
      <c r="W3" s="192" t="s">
        <v>33</v>
      </c>
      <c r="X3" s="20"/>
      <c r="Y3" s="88" t="s">
        <v>76</v>
      </c>
      <c r="Z3" s="89" t="str">
        <f>IF(COUNTA(選手登録!K13:K14)=0,"しない","します")</f>
        <v>しない</v>
      </c>
      <c r="AA3" s="20"/>
      <c r="AB3" s="20"/>
      <c r="AC3" s="20"/>
    </row>
    <row r="4" spans="1:29" s="87" customFormat="1" ht="22.5" customHeight="1" x14ac:dyDescent="0.15">
      <c r="C4" s="172" t="s">
        <v>41</v>
      </c>
      <c r="D4" s="172"/>
      <c r="E4" s="183" t="str">
        <f>(選手登録!D7)&amp;""</f>
        <v>金沢市陸上教室</v>
      </c>
      <c r="F4" s="183"/>
      <c r="G4" s="183"/>
      <c r="H4" s="183"/>
      <c r="I4" s="183"/>
      <c r="J4" s="183"/>
      <c r="K4" s="184"/>
      <c r="L4" s="184"/>
      <c r="M4" s="184"/>
      <c r="P4" s="172" t="s">
        <v>5</v>
      </c>
      <c r="Q4" s="172"/>
      <c r="R4" s="172"/>
      <c r="S4" s="172"/>
      <c r="T4" s="182" t="str">
        <f>(選手登録!D11)&amp;""</f>
        <v>野村泰裕</v>
      </c>
      <c r="U4" s="182"/>
      <c r="V4" s="182"/>
      <c r="W4" s="182"/>
      <c r="X4" s="20"/>
      <c r="Y4" s="195" t="str">
        <f>IF(選手登録!K13="","",選手登録!K13&amp;"("&amp;選手登録!M13&amp;"_"&amp;選手登録!N13&amp;")")</f>
        <v/>
      </c>
      <c r="Z4" s="195"/>
    </row>
    <row r="5" spans="1:29" s="87" customFormat="1" x14ac:dyDescent="0.15">
      <c r="E5" s="87" t="s">
        <v>53</v>
      </c>
      <c r="J5" s="90"/>
      <c r="M5" s="20"/>
      <c r="N5" s="20"/>
      <c r="O5" s="20"/>
      <c r="Y5" s="195" t="str">
        <f>IF(選手登録!K14="","",選手登録!K14&amp;"("&amp;選手登録!M14&amp;"_"&amp;選手登録!N14&amp;")")</f>
        <v/>
      </c>
      <c r="Z5" s="195"/>
    </row>
    <row r="6" spans="1:29" s="87" customFormat="1" x14ac:dyDescent="0.15">
      <c r="P6" s="91"/>
      <c r="Q6" s="20"/>
      <c r="R6" s="20"/>
      <c r="S6" s="20"/>
      <c r="T6" s="20"/>
      <c r="U6" s="20"/>
      <c r="V6" s="20"/>
      <c r="W6" s="20"/>
      <c r="X6" s="20"/>
      <c r="Y6" s="88" t="s">
        <v>77</v>
      </c>
      <c r="Z6" s="92" t="str">
        <f>IF(選手登録!N15="","",選手登録!N15)</f>
        <v/>
      </c>
    </row>
    <row r="7" spans="1:29" s="85" customFormat="1" ht="15.75" customHeight="1" x14ac:dyDescent="0.15">
      <c r="B7" s="88" t="s">
        <v>34</v>
      </c>
      <c r="C7" s="103">
        <v>200</v>
      </c>
      <c r="D7" s="93" t="s">
        <v>47</v>
      </c>
      <c r="E7" s="94">
        <f>COUNTIF($G$11:$H$40,"男子")+COUNTIF($W$11:$X$40,"男子")</f>
        <v>2</v>
      </c>
      <c r="F7" s="95" t="s">
        <v>120</v>
      </c>
      <c r="G7" s="94">
        <f>SUMIF(個人種目!$B$6:$B$65,"男子",個人種目!$M$6:$M$65)</f>
        <v>4</v>
      </c>
      <c r="H7" s="94" t="s">
        <v>121</v>
      </c>
      <c r="I7" s="95" t="s">
        <v>122</v>
      </c>
      <c r="J7" s="95" t="s">
        <v>48</v>
      </c>
      <c r="K7" s="94">
        <f>COUNTIF($G$11:$H$40,"女子")+COUNTIF($W$11:$X$40,"女子")</f>
        <v>2</v>
      </c>
      <c r="L7" s="95" t="s">
        <v>120</v>
      </c>
      <c r="M7" s="95">
        <f>SUMIF(個人種目!$B$6:$B$65,"女子",個人種目!$M$6:$M$65)</f>
        <v>4</v>
      </c>
      <c r="N7" s="191" t="s">
        <v>128</v>
      </c>
      <c r="O7" s="191"/>
      <c r="P7" s="95" t="s">
        <v>125</v>
      </c>
      <c r="Q7" s="93">
        <f>G7+M7</f>
        <v>8</v>
      </c>
      <c r="R7" s="191" t="s">
        <v>123</v>
      </c>
      <c r="S7" s="191"/>
      <c r="T7" s="101">
        <f>C7*Q7</f>
        <v>1600</v>
      </c>
      <c r="U7" s="96" t="s">
        <v>51</v>
      </c>
      <c r="V7" s="36"/>
      <c r="W7" s="115" t="s">
        <v>171</v>
      </c>
      <c r="X7" s="36"/>
      <c r="Y7" s="36"/>
      <c r="Z7" s="36"/>
      <c r="AA7" s="36"/>
    </row>
    <row r="8" spans="1:29" s="87" customFormat="1" ht="15.75" customHeight="1" x14ac:dyDescent="0.15">
      <c r="C8" s="104">
        <v>1000</v>
      </c>
      <c r="D8" s="136" t="s">
        <v>124</v>
      </c>
      <c r="E8" s="136"/>
      <c r="F8" s="98" t="s">
        <v>125</v>
      </c>
      <c r="G8" s="97">
        <f>'4x100R'!F4</f>
        <v>1</v>
      </c>
      <c r="H8" s="194" t="s">
        <v>126</v>
      </c>
      <c r="I8" s="194"/>
      <c r="J8" s="193">
        <f>C8*G8</f>
        <v>1000</v>
      </c>
      <c r="K8" s="193"/>
      <c r="L8" s="97" t="s">
        <v>127</v>
      </c>
      <c r="M8" s="97"/>
      <c r="N8" s="97"/>
      <c r="O8" s="97"/>
      <c r="P8" s="97"/>
      <c r="Q8" s="97"/>
      <c r="R8" s="97"/>
      <c r="S8" s="97"/>
      <c r="T8" s="97"/>
      <c r="U8" s="99"/>
      <c r="X8" s="102" t="s">
        <v>52</v>
      </c>
      <c r="Y8" s="81">
        <f>T7+J8</f>
        <v>2600</v>
      </c>
      <c r="Z8" s="100" t="s">
        <v>46</v>
      </c>
    </row>
    <row r="9" spans="1:29" s="35" customFormat="1" ht="9.75" thickBot="1" x14ac:dyDescent="0.2">
      <c r="J9" s="37"/>
      <c r="K9" s="38"/>
      <c r="U9" s="36"/>
      <c r="Z9" s="37"/>
    </row>
    <row r="10" spans="1:29" ht="14.25" thickBot="1" x14ac:dyDescent="0.2">
      <c r="A10" s="22"/>
      <c r="B10" s="23" t="s">
        <v>49</v>
      </c>
      <c r="C10" s="24" t="s">
        <v>8</v>
      </c>
      <c r="D10" s="163" t="s">
        <v>50</v>
      </c>
      <c r="E10" s="164"/>
      <c r="F10" s="24" t="s">
        <v>10</v>
      </c>
      <c r="G10" s="167" t="s">
        <v>59</v>
      </c>
      <c r="H10" s="168"/>
      <c r="I10" s="163" t="s">
        <v>43</v>
      </c>
      <c r="J10" s="163"/>
      <c r="K10" s="163"/>
      <c r="L10" s="177" t="s">
        <v>44</v>
      </c>
      <c r="M10" s="178"/>
      <c r="N10" s="82"/>
      <c r="O10" s="22"/>
      <c r="P10" s="28" t="s">
        <v>49</v>
      </c>
      <c r="Q10" s="185" t="s">
        <v>8</v>
      </c>
      <c r="R10" s="186"/>
      <c r="S10" s="187"/>
      <c r="T10" s="143" t="s">
        <v>50</v>
      </c>
      <c r="U10" s="144"/>
      <c r="V10" s="29" t="s">
        <v>10</v>
      </c>
      <c r="W10" s="167" t="s">
        <v>59</v>
      </c>
      <c r="X10" s="181"/>
      <c r="Y10" s="29" t="s">
        <v>43</v>
      </c>
      <c r="Z10" s="30" t="s">
        <v>44</v>
      </c>
    </row>
    <row r="11" spans="1:29" ht="14.25" customHeight="1" x14ac:dyDescent="0.15">
      <c r="A11" s="25">
        <v>1</v>
      </c>
      <c r="B11" s="63">
        <f>IF(選手登録!E16="","",選手登録!E16)</f>
        <v>1</v>
      </c>
      <c r="C11" s="64" t="str">
        <f>IF(選手登録!F16="","",選手登録!F16)</f>
        <v>辻村　和義</v>
      </c>
      <c r="D11" s="165" t="str">
        <f>IF(選手登録!G16="","",選手登録!G16)</f>
        <v>ﾂｼﾞﾑﾗｶｽﾞﾖｼ</v>
      </c>
      <c r="E11" s="166"/>
      <c r="F11" s="65">
        <f>IF(選手登録!H16="","",選手登録!H16)</f>
        <v>6</v>
      </c>
      <c r="G11" s="169" t="str">
        <f>IF(選手登録!D16="","",選手登録!D16)</f>
        <v>男子</v>
      </c>
      <c r="H11" s="170"/>
      <c r="I11" s="174" t="str">
        <f>(IF(個人種目!H6="","","/"&amp;個人種目!$H$5))&amp;(IF(個人種目!I6="","","/"&amp;個人種目!$I$5))&amp;(IF(個人種目!J6="","","/"&amp;個人種目!$J$5))&amp;(IF(個人種目!K6="","","/"&amp;個人種目!$K$5))&amp;(IF(個人種目!L6="","","/"&amp;個人種目!$L$5))</f>
        <v>/100m/走幅跳</v>
      </c>
      <c r="J11" s="175"/>
      <c r="K11" s="176"/>
      <c r="L11" s="179" t="str">
        <f>IF($B11="","",IF(COUNTIF('4x100R'!$D$6:$D$69,申込書!$B11)=0,"","〇"))</f>
        <v>〇</v>
      </c>
      <c r="M11" s="180"/>
      <c r="N11" s="83">
        <f>個人種目!M6</f>
        <v>2</v>
      </c>
      <c r="O11" s="25">
        <f>A40+1</f>
        <v>31</v>
      </c>
      <c r="P11" s="31" t="str">
        <f>IF(選手登録!E46="","",選手登録!E46)</f>
        <v/>
      </c>
      <c r="Q11" s="188" t="str">
        <f>IF(選手登録!F46="","",選手登録!F46)</f>
        <v/>
      </c>
      <c r="R11" s="189" t="e">
        <f>IF(選手登録!#REF!="","",選手登録!#REF!)</f>
        <v>#REF!</v>
      </c>
      <c r="S11" s="190" t="e">
        <f>IF(選手登録!#REF!="","",選手登録!#REF!)</f>
        <v>#REF!</v>
      </c>
      <c r="T11" s="188" t="str">
        <f>IF(選手登録!G46="","",選手登録!G46)</f>
        <v/>
      </c>
      <c r="U11" s="190" t="e">
        <f>IF(選手登録!#REF!="","",選手登録!#REF!)</f>
        <v>#REF!</v>
      </c>
      <c r="V11" s="42" t="str">
        <f>IF(選手登録!H46="","",選手登録!H46)</f>
        <v/>
      </c>
      <c r="W11" s="174" t="str">
        <f>IF(選手登録!D46="","",選手登録!D46)</f>
        <v/>
      </c>
      <c r="X11" s="176"/>
      <c r="Y11" s="42" t="str">
        <f>(IF(個人種目!H36="","","/"&amp;個人種目!$H$5))&amp;(IF(個人種目!I36="","","/"&amp;個人種目!$I$5))&amp;(IF(個人種目!J36="","","/"&amp;個人種目!$J$5))&amp;(IF(個人種目!K36="","","/"&amp;個人種目!$K$5))&amp;(IF(個人種目!L36="","","/"&amp;個人種目!$L$5))</f>
        <v/>
      </c>
      <c r="Z11" s="43" t="str">
        <f>IF($P11="","",IF(COUNTIF('4x100R'!$D$6:$D$69,申込書!$P11)=0,"","〇"))</f>
        <v/>
      </c>
      <c r="AA11">
        <f>個人種目!M36</f>
        <v>0</v>
      </c>
    </row>
    <row r="12" spans="1:29" ht="14.25" customHeight="1" x14ac:dyDescent="0.15">
      <c r="A12" s="25">
        <f>A11+1</f>
        <v>2</v>
      </c>
      <c r="B12" s="26">
        <f>IF(選手登録!E17="","",選手登録!E17)</f>
        <v>15</v>
      </c>
      <c r="C12" s="27" t="str">
        <f>IF(選手登録!F17="","",選手登録!F17)</f>
        <v>油田　千愛</v>
      </c>
      <c r="D12" s="156" t="str">
        <f>IF(選手登録!G17="","",選手登録!G17)</f>
        <v>ｱﾌﾞﾗﾀﾞﾁｱ</v>
      </c>
      <c r="E12" s="157"/>
      <c r="F12" s="34">
        <f>IF(選手登録!H17="","",選手登録!H17)</f>
        <v>6</v>
      </c>
      <c r="G12" s="158" t="str">
        <f>IF(選手登録!D17="","",選手登録!D17)</f>
        <v>女子</v>
      </c>
      <c r="H12" s="159"/>
      <c r="I12" s="160" t="str">
        <f>(IF(個人種目!H7="","","/"&amp;個人種目!$H$5))&amp;(IF(個人種目!I7="","","/"&amp;個人種目!$I$5))&amp;(IF(個人種目!J7="","","/"&amp;個人種目!$J$5))&amp;(IF(個人種目!K7="","","/"&amp;個人種目!$K$5))&amp;(IF(個人種目!L7="","","/"&amp;個人種目!$L$5))</f>
        <v>/100m/1000m</v>
      </c>
      <c r="J12" s="161"/>
      <c r="K12" s="162"/>
      <c r="L12" s="145" t="str">
        <f>IF($B12="","",IF(COUNTIF('4x100R'!$D$6:$D$69,申込書!$B12)=0,"","〇"))</f>
        <v>〇</v>
      </c>
      <c r="M12" s="146"/>
      <c r="N12" s="83">
        <f>個人種目!M7</f>
        <v>2</v>
      </c>
      <c r="O12" s="25">
        <f t="shared" ref="O12:O31" si="0">O11+1</f>
        <v>32</v>
      </c>
      <c r="P12" s="32" t="str">
        <f>IF(選手登録!E47="","",選手登録!E47)</f>
        <v/>
      </c>
      <c r="Q12" s="137" t="str">
        <f>IF(選手登録!F47="","",選手登録!F47)</f>
        <v/>
      </c>
      <c r="R12" s="138" t="e">
        <f>IF(選手登録!#REF!="","",選手登録!#REF!)</f>
        <v>#REF!</v>
      </c>
      <c r="S12" s="139" t="e">
        <f>IF(選手登録!#REF!="","",選手登録!#REF!)</f>
        <v>#REF!</v>
      </c>
      <c r="T12" s="137" t="str">
        <f>IF(選手登録!G47="","",選手登録!G47)</f>
        <v/>
      </c>
      <c r="U12" s="139" t="e">
        <f>IF(選手登録!#REF!="","",選手登録!#REF!)</f>
        <v>#REF!</v>
      </c>
      <c r="V12" s="40" t="str">
        <f>IF(選手登録!H47="","",選手登録!H47)</f>
        <v/>
      </c>
      <c r="W12" s="196" t="str">
        <f>IF(選手登録!D47="","",選手登録!D47)</f>
        <v/>
      </c>
      <c r="X12" s="197"/>
      <c r="Y12" s="40" t="str">
        <f>(IF(個人種目!H37="","","/"&amp;個人種目!$H$5))&amp;(IF(個人種目!I37="","","/"&amp;個人種目!$I$5))&amp;(IF(個人種目!J37="","","/"&amp;個人種目!$J$5))&amp;(IF(個人種目!K37="","","/"&amp;個人種目!$K$5))&amp;(IF(個人種目!L37="","","/"&amp;個人種目!$L$5))</f>
        <v/>
      </c>
      <c r="Z12" s="41" t="str">
        <f>IF($P12="","",IF(COUNTIF('4x100R'!$D$6:$D$69,申込書!$P12)=0,"","〇"))</f>
        <v/>
      </c>
      <c r="AA12">
        <f>個人種目!M37</f>
        <v>0</v>
      </c>
    </row>
    <row r="13" spans="1:29" ht="14.25" customHeight="1" x14ac:dyDescent="0.15">
      <c r="A13" s="25">
        <f t="shared" ref="A13:A40" si="1">A12+1</f>
        <v>3</v>
      </c>
      <c r="B13" s="26">
        <f>IF(選手登録!E18="","",選手登録!E18)</f>
        <v>69</v>
      </c>
      <c r="C13" s="27" t="str">
        <f>IF(選手登録!F18="","",選手登録!F18)</f>
        <v>金沢　花子</v>
      </c>
      <c r="D13" s="156" t="str">
        <f>IF(選手登録!G18="","",選手登録!G18)</f>
        <v>ｶﾅｻﾞﾜﾊﾅｺ</v>
      </c>
      <c r="E13" s="157"/>
      <c r="F13" s="34">
        <f>IF(選手登録!H18="","",選手登録!H18)</f>
        <v>3</v>
      </c>
      <c r="G13" s="158" t="str">
        <f>IF(選手登録!D18="","",選手登録!D18)</f>
        <v>女子</v>
      </c>
      <c r="H13" s="159"/>
      <c r="I13" s="160" t="str">
        <f>(IF(個人種目!H8="","","/"&amp;個人種目!$H$5))&amp;(IF(個人種目!I8="","","/"&amp;個人種目!$I$5))&amp;(IF(個人種目!J8="","","/"&amp;個人種目!$J$5))&amp;(IF(個人種目!K8="","","/"&amp;個人種目!$K$5))&amp;(IF(個人種目!L8="","","/"&amp;個人種目!$L$5))</f>
        <v>/100m/1000m</v>
      </c>
      <c r="J13" s="161"/>
      <c r="K13" s="162"/>
      <c r="L13" s="145" t="str">
        <f>IF($B13="","",IF(COUNTIF('4x100R'!$D$6:$D$69,申込書!$B13)=0,"","〇"))</f>
        <v>〇</v>
      </c>
      <c r="M13" s="146"/>
      <c r="N13" s="83">
        <f>個人種目!M8</f>
        <v>2</v>
      </c>
      <c r="O13" s="25">
        <f t="shared" si="0"/>
        <v>33</v>
      </c>
      <c r="P13" s="32" t="str">
        <f>IF(選手登録!E48="","",選手登録!E48)</f>
        <v/>
      </c>
      <c r="Q13" s="137" t="str">
        <f>IF(選手登録!F48="","",選手登録!F48)</f>
        <v/>
      </c>
      <c r="R13" s="138" t="e">
        <f>IF(選手登録!#REF!="","",選手登録!#REF!)</f>
        <v>#REF!</v>
      </c>
      <c r="S13" s="139" t="e">
        <f>IF(選手登録!#REF!="","",選手登録!#REF!)</f>
        <v>#REF!</v>
      </c>
      <c r="T13" s="137" t="str">
        <f>IF(選手登録!G48="","",選手登録!G48)</f>
        <v/>
      </c>
      <c r="U13" s="139" t="e">
        <f>IF(選手登録!#REF!="","",選手登録!#REF!)</f>
        <v>#REF!</v>
      </c>
      <c r="V13" s="40" t="str">
        <f>IF(選手登録!H48="","",選手登録!H48)</f>
        <v/>
      </c>
      <c r="W13" s="196" t="str">
        <f>IF(選手登録!D48="","",選手登録!D48)</f>
        <v/>
      </c>
      <c r="X13" s="197"/>
      <c r="Y13" s="40" t="str">
        <f>(IF(個人種目!H38="","","/"&amp;個人種目!$H$5))&amp;(IF(個人種目!I38="","","/"&amp;個人種目!$I$5))&amp;(IF(個人種目!J38="","","/"&amp;個人種目!$J$5))&amp;(IF(個人種目!K38="","","/"&amp;個人種目!$K$5))&amp;(IF(個人種目!L38="","","/"&amp;個人種目!$L$5))</f>
        <v/>
      </c>
      <c r="Z13" s="41" t="str">
        <f>IF($P13="","",IF(COUNTIF('4x100R'!$D$6:$D$69,申込書!$P13)=0,"","〇"))</f>
        <v/>
      </c>
      <c r="AA13">
        <f>個人種目!M38</f>
        <v>0</v>
      </c>
    </row>
    <row r="14" spans="1:29" ht="14.25" customHeight="1" x14ac:dyDescent="0.15">
      <c r="A14" s="25">
        <f t="shared" si="1"/>
        <v>4</v>
      </c>
      <c r="B14" s="26">
        <f>IF(選手登録!E19="","",選手登録!E19)</f>
        <v>70</v>
      </c>
      <c r="C14" s="27" t="str">
        <f>IF(選手登録!F19="","",選手登録!F19)</f>
        <v>金沢　太郎</v>
      </c>
      <c r="D14" s="156" t="str">
        <f>IF(選手登録!G19="","",選手登録!G19)</f>
        <v>ｶﾅｻﾞﾜﾀﾛｳ</v>
      </c>
      <c r="E14" s="157"/>
      <c r="F14" s="34">
        <f>IF(選手登録!H19="","",選手登録!H19)</f>
        <v>4</v>
      </c>
      <c r="G14" s="158" t="str">
        <f>IF(選手登録!D19="","",選手登録!D19)</f>
        <v>男子</v>
      </c>
      <c r="H14" s="159"/>
      <c r="I14" s="160" t="str">
        <f>(IF(個人種目!H9="","","/"&amp;個人種目!$H$5))&amp;(IF(個人種目!I9="","","/"&amp;個人種目!$I$5))&amp;(IF(個人種目!J9="","","/"&amp;個人種目!$J$5))&amp;(IF(個人種目!K9="","","/"&amp;個人種目!$K$5))&amp;(IF(個人種目!L9="","","/"&amp;個人種目!$L$5))</f>
        <v>/100m/走幅跳</v>
      </c>
      <c r="J14" s="161"/>
      <c r="K14" s="162"/>
      <c r="L14" s="145" t="str">
        <f>IF($B14="","",IF(COUNTIF('4x100R'!$D$6:$D$69,申込書!$B14)=0,"","〇"))</f>
        <v>〇</v>
      </c>
      <c r="M14" s="146"/>
      <c r="N14" s="83">
        <f>個人種目!M9</f>
        <v>2</v>
      </c>
      <c r="O14" s="25">
        <f t="shared" si="0"/>
        <v>34</v>
      </c>
      <c r="P14" s="32" t="str">
        <f>IF(選手登録!E49="","",選手登録!E49)</f>
        <v/>
      </c>
      <c r="Q14" s="137" t="str">
        <f>IF(選手登録!F49="","",選手登録!F49)</f>
        <v/>
      </c>
      <c r="R14" s="138" t="e">
        <f>IF(選手登録!#REF!="","",選手登録!#REF!)</f>
        <v>#REF!</v>
      </c>
      <c r="S14" s="139" t="e">
        <f>IF(選手登録!#REF!="","",選手登録!#REF!)</f>
        <v>#REF!</v>
      </c>
      <c r="T14" s="137" t="str">
        <f>IF(選手登録!G49="","",選手登録!G49)</f>
        <v/>
      </c>
      <c r="U14" s="139" t="e">
        <f>IF(選手登録!#REF!="","",選手登録!#REF!)</f>
        <v>#REF!</v>
      </c>
      <c r="V14" s="40" t="str">
        <f>IF(選手登録!H49="","",選手登録!H49)</f>
        <v/>
      </c>
      <c r="W14" s="196" t="str">
        <f>IF(選手登録!D49="","",選手登録!D49)</f>
        <v/>
      </c>
      <c r="X14" s="197"/>
      <c r="Y14" s="40" t="str">
        <f>(IF(個人種目!H39="","","/"&amp;個人種目!$H$5))&amp;(IF(個人種目!I39="","","/"&amp;個人種目!$I$5))&amp;(IF(個人種目!J39="","","/"&amp;個人種目!$J$5))&amp;(IF(個人種目!K39="","","/"&amp;個人種目!$K$5))&amp;(IF(個人種目!L39="","","/"&amp;個人種目!$L$5))</f>
        <v/>
      </c>
      <c r="Z14" s="41" t="str">
        <f>IF($P14="","",IF(COUNTIF('4x100R'!$D$6:$D$69,申込書!$P14)=0,"","〇"))</f>
        <v/>
      </c>
      <c r="AA14">
        <f>個人種目!M39</f>
        <v>0</v>
      </c>
    </row>
    <row r="15" spans="1:29" ht="14.25" customHeight="1" x14ac:dyDescent="0.15">
      <c r="A15" s="25">
        <f t="shared" si="1"/>
        <v>5</v>
      </c>
      <c r="B15" s="26" t="str">
        <f>IF(選手登録!E20="","",選手登録!E20)</f>
        <v/>
      </c>
      <c r="C15" s="27" t="str">
        <f>IF(選手登録!F20="","",選手登録!F20)</f>
        <v/>
      </c>
      <c r="D15" s="156" t="str">
        <f>IF(選手登録!G20="","",選手登録!G20)</f>
        <v/>
      </c>
      <c r="E15" s="157"/>
      <c r="F15" s="34" t="str">
        <f>IF(選手登録!H20="","",選手登録!H20)</f>
        <v/>
      </c>
      <c r="G15" s="158" t="str">
        <f>IF(選手登録!D20="","",選手登録!D20)</f>
        <v/>
      </c>
      <c r="H15" s="159"/>
      <c r="I15" s="160" t="str">
        <f>(IF(個人種目!H10="","","/"&amp;個人種目!$H$5))&amp;(IF(個人種目!I10="","","/"&amp;個人種目!$I$5))&amp;(IF(個人種目!J10="","","/"&amp;個人種目!$J$5))&amp;(IF(個人種目!K10="","","/"&amp;個人種目!$K$5))&amp;(IF(個人種目!L10="","","/"&amp;個人種目!$L$5))</f>
        <v/>
      </c>
      <c r="J15" s="161"/>
      <c r="K15" s="162"/>
      <c r="L15" s="145" t="str">
        <f>IF($B15="","",IF(COUNTIF('4x100R'!$D$6:$D$69,申込書!$B15)=0,"","〇"))</f>
        <v/>
      </c>
      <c r="M15" s="146"/>
      <c r="N15" s="83">
        <f>個人種目!M10</f>
        <v>0</v>
      </c>
      <c r="O15" s="25">
        <f t="shared" si="0"/>
        <v>35</v>
      </c>
      <c r="P15" s="32" t="str">
        <f>IF(選手登録!E50="","",選手登録!E50)</f>
        <v/>
      </c>
      <c r="Q15" s="137" t="str">
        <f>IF(選手登録!F50="","",選手登録!F50)</f>
        <v/>
      </c>
      <c r="R15" s="138" t="e">
        <f>IF(選手登録!#REF!="","",選手登録!#REF!)</f>
        <v>#REF!</v>
      </c>
      <c r="S15" s="139" t="e">
        <f>IF(選手登録!#REF!="","",選手登録!#REF!)</f>
        <v>#REF!</v>
      </c>
      <c r="T15" s="137" t="str">
        <f>IF(選手登録!G50="","",選手登録!G50)</f>
        <v/>
      </c>
      <c r="U15" s="139" t="e">
        <f>IF(選手登録!#REF!="","",選手登録!#REF!)</f>
        <v>#REF!</v>
      </c>
      <c r="V15" s="40" t="str">
        <f>IF(選手登録!H50="","",選手登録!H50)</f>
        <v/>
      </c>
      <c r="W15" s="196" t="str">
        <f>IF(選手登録!D50="","",選手登録!D50)</f>
        <v/>
      </c>
      <c r="X15" s="197"/>
      <c r="Y15" s="40" t="str">
        <f>(IF(個人種目!H40="","","/"&amp;個人種目!$H$5))&amp;(IF(個人種目!I40="","","/"&amp;個人種目!$I$5))&amp;(IF(個人種目!J40="","","/"&amp;個人種目!$J$5))&amp;(IF(個人種目!K40="","","/"&amp;個人種目!$K$5))&amp;(IF(個人種目!L40="","","/"&amp;個人種目!$L$5))</f>
        <v/>
      </c>
      <c r="Z15" s="41" t="str">
        <f>IF($P15="","",IF(COUNTIF('4x100R'!$D$6:$D$69,申込書!$P15)=0,"","〇"))</f>
        <v/>
      </c>
      <c r="AA15">
        <f>個人種目!M40</f>
        <v>0</v>
      </c>
    </row>
    <row r="16" spans="1:29" ht="14.25" customHeight="1" x14ac:dyDescent="0.15">
      <c r="A16" s="25">
        <f t="shared" si="1"/>
        <v>6</v>
      </c>
      <c r="B16" s="26" t="str">
        <f>IF(選手登録!E21="","",選手登録!E21)</f>
        <v/>
      </c>
      <c r="C16" s="27" t="str">
        <f>IF(選手登録!F21="","",選手登録!F21)</f>
        <v/>
      </c>
      <c r="D16" s="156" t="str">
        <f>IF(選手登録!G21="","",選手登録!G21)</f>
        <v/>
      </c>
      <c r="E16" s="157"/>
      <c r="F16" s="34" t="str">
        <f>IF(選手登録!H21="","",選手登録!H21)</f>
        <v/>
      </c>
      <c r="G16" s="158" t="str">
        <f>IF(選手登録!D21="","",選手登録!D21)</f>
        <v/>
      </c>
      <c r="H16" s="159"/>
      <c r="I16" s="160" t="str">
        <f>(IF(個人種目!H11="","","/"&amp;個人種目!$H$5))&amp;(IF(個人種目!I11="","","/"&amp;個人種目!$I$5))&amp;(IF(個人種目!J11="","","/"&amp;個人種目!$J$5))&amp;(IF(個人種目!K11="","","/"&amp;個人種目!$K$5))&amp;(IF(個人種目!L11="","","/"&amp;個人種目!$L$5))</f>
        <v/>
      </c>
      <c r="J16" s="161"/>
      <c r="K16" s="162"/>
      <c r="L16" s="145" t="str">
        <f>IF($B16="","",IF(COUNTIF('4x100R'!$D$6:$D$69,申込書!$B16)=0,"","〇"))</f>
        <v/>
      </c>
      <c r="M16" s="146"/>
      <c r="N16" s="83">
        <f>個人種目!M11</f>
        <v>0</v>
      </c>
      <c r="O16" s="25">
        <f t="shared" si="0"/>
        <v>36</v>
      </c>
      <c r="P16" s="32" t="str">
        <f>IF(選手登録!E51="","",選手登録!E51)</f>
        <v/>
      </c>
      <c r="Q16" s="137" t="str">
        <f>IF(選手登録!F51="","",選手登録!F51)</f>
        <v/>
      </c>
      <c r="R16" s="138" t="e">
        <f>IF(選手登録!#REF!="","",選手登録!#REF!)</f>
        <v>#REF!</v>
      </c>
      <c r="S16" s="139" t="e">
        <f>IF(選手登録!#REF!="","",選手登録!#REF!)</f>
        <v>#REF!</v>
      </c>
      <c r="T16" s="137" t="str">
        <f>IF(選手登録!G51="","",選手登録!G51)</f>
        <v/>
      </c>
      <c r="U16" s="139" t="e">
        <f>IF(選手登録!#REF!="","",選手登録!#REF!)</f>
        <v>#REF!</v>
      </c>
      <c r="V16" s="40" t="str">
        <f>IF(選手登録!H51="","",選手登録!H51)</f>
        <v/>
      </c>
      <c r="W16" s="196" t="str">
        <f>IF(選手登録!D51="","",選手登録!D51)</f>
        <v/>
      </c>
      <c r="X16" s="197"/>
      <c r="Y16" s="40" t="str">
        <f>(IF(個人種目!H41="","","/"&amp;個人種目!$H$5))&amp;(IF(個人種目!I41="","","/"&amp;個人種目!$I$5))&amp;(IF(個人種目!J41="","","/"&amp;個人種目!$J$5))&amp;(IF(個人種目!K41="","","/"&amp;個人種目!$K$5))&amp;(IF(個人種目!L41="","","/"&amp;個人種目!$L$5))</f>
        <v/>
      </c>
      <c r="Z16" s="41" t="str">
        <f>IF($P16="","",IF(COUNTIF('4x100R'!$D$6:$D$69,申込書!$P16)=0,"","〇"))</f>
        <v/>
      </c>
      <c r="AA16">
        <f>個人種目!M41</f>
        <v>0</v>
      </c>
    </row>
    <row r="17" spans="1:27" ht="14.25" customHeight="1" x14ac:dyDescent="0.15">
      <c r="A17" s="25">
        <f t="shared" si="1"/>
        <v>7</v>
      </c>
      <c r="B17" s="26" t="str">
        <f>IF(選手登録!E22="","",選手登録!E22)</f>
        <v/>
      </c>
      <c r="C17" s="27" t="str">
        <f>IF(選手登録!F22="","",選手登録!F22)</f>
        <v/>
      </c>
      <c r="D17" s="156" t="str">
        <f>IF(選手登録!G22="","",選手登録!G22)</f>
        <v/>
      </c>
      <c r="E17" s="157"/>
      <c r="F17" s="34" t="str">
        <f>IF(選手登録!H22="","",選手登録!H22)</f>
        <v/>
      </c>
      <c r="G17" s="158" t="str">
        <f>IF(選手登録!D22="","",選手登録!D22)</f>
        <v/>
      </c>
      <c r="H17" s="159"/>
      <c r="I17" s="160" t="str">
        <f>(IF(個人種目!H12="","","/"&amp;個人種目!$H$5))&amp;(IF(個人種目!I12="","","/"&amp;個人種目!$I$5))&amp;(IF(個人種目!J12="","","/"&amp;個人種目!$J$5))&amp;(IF(個人種目!K12="","","/"&amp;個人種目!$K$5))&amp;(IF(個人種目!L12="","","/"&amp;個人種目!$L$5))</f>
        <v/>
      </c>
      <c r="J17" s="161"/>
      <c r="K17" s="162"/>
      <c r="L17" s="145" t="str">
        <f>IF($B17="","",IF(COUNTIF('4x100R'!$D$6:$D$69,申込書!$B17)=0,"","〇"))</f>
        <v/>
      </c>
      <c r="M17" s="146"/>
      <c r="N17" s="83">
        <f>個人種目!M12</f>
        <v>0</v>
      </c>
      <c r="O17" s="25">
        <f t="shared" si="0"/>
        <v>37</v>
      </c>
      <c r="P17" s="32" t="str">
        <f>IF(選手登録!E52="","",選手登録!E52)</f>
        <v/>
      </c>
      <c r="Q17" s="137" t="str">
        <f>IF(選手登録!F52="","",選手登録!F52)</f>
        <v/>
      </c>
      <c r="R17" s="138" t="e">
        <f>IF(選手登録!#REF!="","",選手登録!#REF!)</f>
        <v>#REF!</v>
      </c>
      <c r="S17" s="139" t="e">
        <f>IF(選手登録!#REF!="","",選手登録!#REF!)</f>
        <v>#REF!</v>
      </c>
      <c r="T17" s="137" t="str">
        <f>IF(選手登録!G52="","",選手登録!G52)</f>
        <v/>
      </c>
      <c r="U17" s="139" t="e">
        <f>IF(選手登録!#REF!="","",選手登録!#REF!)</f>
        <v>#REF!</v>
      </c>
      <c r="V17" s="40" t="str">
        <f>IF(選手登録!H52="","",選手登録!H52)</f>
        <v/>
      </c>
      <c r="W17" s="196" t="str">
        <f>IF(選手登録!D52="","",選手登録!D52)</f>
        <v/>
      </c>
      <c r="X17" s="197"/>
      <c r="Y17" s="40" t="str">
        <f>(IF(個人種目!H42="","","/"&amp;個人種目!$H$5))&amp;(IF(個人種目!I42="","","/"&amp;個人種目!$I$5))&amp;(IF(個人種目!J42="","","/"&amp;個人種目!$J$5))&amp;(IF(個人種目!K42="","","/"&amp;個人種目!$K$5))&amp;(IF(個人種目!L42="","","/"&amp;個人種目!$L$5))</f>
        <v/>
      </c>
      <c r="Z17" s="41" t="str">
        <f>IF($P17="","",IF(COUNTIF('4x100R'!$D$6:$D$69,申込書!$P17)=0,"","〇"))</f>
        <v/>
      </c>
      <c r="AA17">
        <f>個人種目!M42</f>
        <v>0</v>
      </c>
    </row>
    <row r="18" spans="1:27" ht="14.25" customHeight="1" x14ac:dyDescent="0.15">
      <c r="A18" s="25">
        <f t="shared" si="1"/>
        <v>8</v>
      </c>
      <c r="B18" s="26" t="str">
        <f>IF(選手登録!E23="","",選手登録!E23)</f>
        <v/>
      </c>
      <c r="C18" s="27" t="str">
        <f>IF(選手登録!F23="","",選手登録!F23)</f>
        <v/>
      </c>
      <c r="D18" s="156" t="str">
        <f>IF(選手登録!G23="","",選手登録!G23)</f>
        <v/>
      </c>
      <c r="E18" s="157"/>
      <c r="F18" s="34" t="str">
        <f>IF(選手登録!H23="","",選手登録!H23)</f>
        <v/>
      </c>
      <c r="G18" s="158" t="str">
        <f>IF(選手登録!D23="","",選手登録!D23)</f>
        <v/>
      </c>
      <c r="H18" s="159"/>
      <c r="I18" s="160" t="str">
        <f>(IF(個人種目!H13="","","/"&amp;個人種目!$H$5))&amp;(IF(個人種目!I13="","","/"&amp;個人種目!$I$5))&amp;(IF(個人種目!J13="","","/"&amp;個人種目!$J$5))&amp;(IF(個人種目!K13="","","/"&amp;個人種目!$K$5))&amp;(IF(個人種目!L13="","","/"&amp;個人種目!$L$5))</f>
        <v/>
      </c>
      <c r="J18" s="161"/>
      <c r="K18" s="162"/>
      <c r="L18" s="145" t="str">
        <f>IF($B18="","",IF(COUNTIF('4x100R'!$D$6:$D$69,申込書!$B18)=0,"","〇"))</f>
        <v/>
      </c>
      <c r="M18" s="146"/>
      <c r="N18" s="83">
        <f>個人種目!M13</f>
        <v>0</v>
      </c>
      <c r="O18" s="25">
        <f t="shared" si="0"/>
        <v>38</v>
      </c>
      <c r="P18" s="32" t="str">
        <f>IF(選手登録!E53="","",選手登録!E53)</f>
        <v/>
      </c>
      <c r="Q18" s="137" t="str">
        <f>IF(選手登録!F53="","",選手登録!F53)</f>
        <v/>
      </c>
      <c r="R18" s="138" t="e">
        <f>IF(選手登録!#REF!="","",選手登録!#REF!)</f>
        <v>#REF!</v>
      </c>
      <c r="S18" s="139" t="e">
        <f>IF(選手登録!#REF!="","",選手登録!#REF!)</f>
        <v>#REF!</v>
      </c>
      <c r="T18" s="137" t="str">
        <f>IF(選手登録!G53="","",選手登録!G53)</f>
        <v/>
      </c>
      <c r="U18" s="139" t="e">
        <f>IF(選手登録!#REF!="","",選手登録!#REF!)</f>
        <v>#REF!</v>
      </c>
      <c r="V18" s="40" t="str">
        <f>IF(選手登録!H53="","",選手登録!H53)</f>
        <v/>
      </c>
      <c r="W18" s="196" t="str">
        <f>IF(選手登録!D53="","",選手登録!D53)</f>
        <v/>
      </c>
      <c r="X18" s="197"/>
      <c r="Y18" s="40" t="str">
        <f>(IF(個人種目!H43="","","/"&amp;個人種目!$H$5))&amp;(IF(個人種目!I43="","","/"&amp;個人種目!$I$5))&amp;(IF(個人種目!J43="","","/"&amp;個人種目!$J$5))&amp;(IF(個人種目!K43="","","/"&amp;個人種目!$K$5))&amp;(IF(個人種目!L43="","","/"&amp;個人種目!$L$5))</f>
        <v/>
      </c>
      <c r="Z18" s="41" t="str">
        <f>IF($P18="","",IF(COUNTIF('4x100R'!$D$6:$D$69,申込書!$P18)=0,"","〇"))</f>
        <v/>
      </c>
      <c r="AA18">
        <f>個人種目!M43</f>
        <v>0</v>
      </c>
    </row>
    <row r="19" spans="1:27" ht="14.25" customHeight="1" x14ac:dyDescent="0.15">
      <c r="A19" s="25">
        <f t="shared" si="1"/>
        <v>9</v>
      </c>
      <c r="B19" s="26" t="str">
        <f>IF(選手登録!E24="","",選手登録!E24)</f>
        <v/>
      </c>
      <c r="C19" s="27" t="str">
        <f>IF(選手登録!F24="","",選手登録!F24)</f>
        <v/>
      </c>
      <c r="D19" s="156" t="str">
        <f>IF(選手登録!G24="","",選手登録!G24)</f>
        <v/>
      </c>
      <c r="E19" s="157"/>
      <c r="F19" s="34" t="str">
        <f>IF(選手登録!H24="","",選手登録!H24)</f>
        <v/>
      </c>
      <c r="G19" s="158" t="str">
        <f>IF(選手登録!D24="","",選手登録!D24)</f>
        <v/>
      </c>
      <c r="H19" s="159"/>
      <c r="I19" s="160" t="str">
        <f>(IF(個人種目!H14="","","/"&amp;個人種目!$H$5))&amp;(IF(個人種目!I14="","","/"&amp;個人種目!$I$5))&amp;(IF(個人種目!J14="","","/"&amp;個人種目!$J$5))&amp;(IF(個人種目!K14="","","/"&amp;個人種目!$K$5))&amp;(IF(個人種目!L14="","","/"&amp;個人種目!$L$5))</f>
        <v/>
      </c>
      <c r="J19" s="161"/>
      <c r="K19" s="162"/>
      <c r="L19" s="145" t="str">
        <f>IF($B19="","",IF(COUNTIF('4x100R'!$D$6:$D$69,申込書!$B19)=0,"","〇"))</f>
        <v/>
      </c>
      <c r="M19" s="146"/>
      <c r="N19" s="83">
        <f>個人種目!M14</f>
        <v>0</v>
      </c>
      <c r="O19" s="25">
        <f t="shared" si="0"/>
        <v>39</v>
      </c>
      <c r="P19" s="32" t="str">
        <f>IF(選手登録!E54="","",選手登録!E54)</f>
        <v/>
      </c>
      <c r="Q19" s="137" t="str">
        <f>IF(選手登録!F54="","",選手登録!F54)</f>
        <v/>
      </c>
      <c r="R19" s="138" t="e">
        <f>IF(選手登録!#REF!="","",選手登録!#REF!)</f>
        <v>#REF!</v>
      </c>
      <c r="S19" s="139" t="e">
        <f>IF(選手登録!#REF!="","",選手登録!#REF!)</f>
        <v>#REF!</v>
      </c>
      <c r="T19" s="137" t="str">
        <f>IF(選手登録!G54="","",選手登録!G54)</f>
        <v/>
      </c>
      <c r="U19" s="139" t="e">
        <f>IF(選手登録!#REF!="","",選手登録!#REF!)</f>
        <v>#REF!</v>
      </c>
      <c r="V19" s="40" t="str">
        <f>IF(選手登録!H54="","",選手登録!H54)</f>
        <v/>
      </c>
      <c r="W19" s="196" t="str">
        <f>IF(選手登録!D54="","",選手登録!D54)</f>
        <v/>
      </c>
      <c r="X19" s="197"/>
      <c r="Y19" s="40" t="str">
        <f>(IF(個人種目!H44="","","/"&amp;個人種目!$H$5))&amp;(IF(個人種目!I44="","","/"&amp;個人種目!$I$5))&amp;(IF(個人種目!J44="","","/"&amp;個人種目!$J$5))&amp;(IF(個人種目!K44="","","/"&amp;個人種目!$K$5))&amp;(IF(個人種目!L44="","","/"&amp;個人種目!$L$5))</f>
        <v/>
      </c>
      <c r="Z19" s="41" t="str">
        <f>IF($P19="","",IF(COUNTIF('4x100R'!$D$6:$D$69,申込書!$P19)=0,"","〇"))</f>
        <v/>
      </c>
      <c r="AA19">
        <f>個人種目!M44</f>
        <v>0</v>
      </c>
    </row>
    <row r="20" spans="1:27" ht="14.25" customHeight="1" x14ac:dyDescent="0.15">
      <c r="A20" s="25">
        <f t="shared" si="1"/>
        <v>10</v>
      </c>
      <c r="B20" s="26" t="str">
        <f>IF(選手登録!E25="","",選手登録!E25)</f>
        <v/>
      </c>
      <c r="C20" s="27" t="str">
        <f>IF(選手登録!F25="","",選手登録!F25)</f>
        <v/>
      </c>
      <c r="D20" s="156" t="str">
        <f>IF(選手登録!G25="","",選手登録!G25)</f>
        <v/>
      </c>
      <c r="E20" s="157"/>
      <c r="F20" s="34" t="str">
        <f>IF(選手登録!H25="","",選手登録!H25)</f>
        <v/>
      </c>
      <c r="G20" s="158" t="str">
        <f>IF(選手登録!D25="","",選手登録!D25)</f>
        <v/>
      </c>
      <c r="H20" s="159"/>
      <c r="I20" s="160" t="str">
        <f>(IF(個人種目!H15="","","/"&amp;個人種目!$H$5))&amp;(IF(個人種目!I15="","","/"&amp;個人種目!$I$5))&amp;(IF(個人種目!J15="","","/"&amp;個人種目!$J$5))&amp;(IF(個人種目!K15="","","/"&amp;個人種目!$K$5))&amp;(IF(個人種目!L15="","","/"&amp;個人種目!$L$5))</f>
        <v/>
      </c>
      <c r="J20" s="161"/>
      <c r="K20" s="162"/>
      <c r="L20" s="145" t="str">
        <f>IF($B20="","",IF(COUNTIF('4x100R'!$D$6:$D$69,申込書!$B20)=0,"","〇"))</f>
        <v/>
      </c>
      <c r="M20" s="146"/>
      <c r="N20" s="83">
        <f>個人種目!M15</f>
        <v>0</v>
      </c>
      <c r="O20" s="25">
        <f t="shared" si="0"/>
        <v>40</v>
      </c>
      <c r="P20" s="32" t="str">
        <f>IF(選手登録!E55="","",選手登録!E55)</f>
        <v/>
      </c>
      <c r="Q20" s="137" t="str">
        <f>IF(選手登録!F55="","",選手登録!F55)</f>
        <v/>
      </c>
      <c r="R20" s="138" t="e">
        <f>IF(選手登録!#REF!="","",選手登録!#REF!)</f>
        <v>#REF!</v>
      </c>
      <c r="S20" s="139" t="e">
        <f>IF(選手登録!#REF!="","",選手登録!#REF!)</f>
        <v>#REF!</v>
      </c>
      <c r="T20" s="137" t="str">
        <f>IF(選手登録!G55="","",選手登録!G55)</f>
        <v/>
      </c>
      <c r="U20" s="139" t="e">
        <f>IF(選手登録!#REF!="","",選手登録!#REF!)</f>
        <v>#REF!</v>
      </c>
      <c r="V20" s="40" t="str">
        <f>IF(選手登録!H55="","",選手登録!H55)</f>
        <v/>
      </c>
      <c r="W20" s="196" t="str">
        <f>IF(選手登録!D55="","",選手登録!D55)</f>
        <v/>
      </c>
      <c r="X20" s="197"/>
      <c r="Y20" s="40" t="str">
        <f>(IF(個人種目!H45="","","/"&amp;個人種目!$H$5))&amp;(IF(個人種目!I45="","","/"&amp;個人種目!$I$5))&amp;(IF(個人種目!J45="","","/"&amp;個人種目!$J$5))&amp;(IF(個人種目!K45="","","/"&amp;個人種目!$K$5))&amp;(IF(個人種目!L45="","","/"&amp;個人種目!$L$5))</f>
        <v/>
      </c>
      <c r="Z20" s="41" t="str">
        <f>IF($P20="","",IF(COUNTIF('4x100R'!$D$6:$D$69,申込書!$P20)=0,"","〇"))</f>
        <v/>
      </c>
      <c r="AA20">
        <f>個人種目!M45</f>
        <v>0</v>
      </c>
    </row>
    <row r="21" spans="1:27" ht="14.25" customHeight="1" x14ac:dyDescent="0.15">
      <c r="A21" s="25">
        <f t="shared" si="1"/>
        <v>11</v>
      </c>
      <c r="B21" s="26" t="str">
        <f>IF(選手登録!E26="","",選手登録!E26)</f>
        <v/>
      </c>
      <c r="C21" s="27" t="str">
        <f>IF(選手登録!F26="","",選手登録!F26)</f>
        <v/>
      </c>
      <c r="D21" s="156" t="str">
        <f>IF(選手登録!G26="","",選手登録!G26)</f>
        <v/>
      </c>
      <c r="E21" s="157"/>
      <c r="F21" s="34" t="str">
        <f>IF(選手登録!H26="","",選手登録!H26)</f>
        <v/>
      </c>
      <c r="G21" s="158" t="str">
        <f>IF(選手登録!D26="","",選手登録!D26)</f>
        <v/>
      </c>
      <c r="H21" s="159"/>
      <c r="I21" s="160" t="str">
        <f>(IF(個人種目!H16="","","/"&amp;個人種目!$H$5))&amp;(IF(個人種目!I16="","","/"&amp;個人種目!$I$5))&amp;(IF(個人種目!J16="","","/"&amp;個人種目!$J$5))&amp;(IF(個人種目!K16="","","/"&amp;個人種目!$K$5))&amp;(IF(個人種目!L16="","","/"&amp;個人種目!$L$5))</f>
        <v/>
      </c>
      <c r="J21" s="161"/>
      <c r="K21" s="162"/>
      <c r="L21" s="145" t="str">
        <f>IF($B21="","",IF(COUNTIF('4x100R'!$D$6:$D$69,申込書!$B21)=0,"","〇"))</f>
        <v/>
      </c>
      <c r="M21" s="146"/>
      <c r="N21" s="83">
        <f>個人種目!M16</f>
        <v>0</v>
      </c>
      <c r="O21" s="25">
        <f t="shared" si="0"/>
        <v>41</v>
      </c>
      <c r="P21" s="32" t="str">
        <f>IF(選手登録!E56="","",選手登録!E56)</f>
        <v/>
      </c>
      <c r="Q21" s="137" t="str">
        <f>IF(選手登録!F56="","",選手登録!F56)</f>
        <v/>
      </c>
      <c r="R21" s="138" t="e">
        <f>IF(選手登録!#REF!="","",選手登録!#REF!)</f>
        <v>#REF!</v>
      </c>
      <c r="S21" s="139" t="e">
        <f>IF(選手登録!#REF!="","",選手登録!#REF!)</f>
        <v>#REF!</v>
      </c>
      <c r="T21" s="137" t="str">
        <f>IF(選手登録!G56="","",選手登録!G56)</f>
        <v/>
      </c>
      <c r="U21" s="139" t="e">
        <f>IF(選手登録!#REF!="","",選手登録!#REF!)</f>
        <v>#REF!</v>
      </c>
      <c r="V21" s="40" t="str">
        <f>IF(選手登録!H56="","",選手登録!H56)</f>
        <v/>
      </c>
      <c r="W21" s="196" t="str">
        <f>IF(選手登録!D56="","",選手登録!D56)</f>
        <v/>
      </c>
      <c r="X21" s="197"/>
      <c r="Y21" s="40" t="str">
        <f>(IF(個人種目!H46="","","/"&amp;個人種目!$H$5))&amp;(IF(個人種目!I46="","","/"&amp;個人種目!$I$5))&amp;(IF(個人種目!J46="","","/"&amp;個人種目!$J$5))&amp;(IF(個人種目!K46="","","/"&amp;個人種目!$K$5))&amp;(IF(個人種目!L46="","","/"&amp;個人種目!$L$5))</f>
        <v/>
      </c>
      <c r="Z21" s="41" t="str">
        <f>IF($P21="","",IF(COUNTIF('4x100R'!$D$6:$D$69,申込書!$P21)=0,"","〇"))</f>
        <v/>
      </c>
      <c r="AA21">
        <f>個人種目!M46</f>
        <v>0</v>
      </c>
    </row>
    <row r="22" spans="1:27" ht="14.25" customHeight="1" x14ac:dyDescent="0.15">
      <c r="A22" s="25">
        <f t="shared" si="1"/>
        <v>12</v>
      </c>
      <c r="B22" s="26" t="str">
        <f>IF(選手登録!E27="","",選手登録!E27)</f>
        <v/>
      </c>
      <c r="C22" s="27" t="str">
        <f>IF(選手登録!F27="","",選手登録!F27)</f>
        <v/>
      </c>
      <c r="D22" s="156" t="str">
        <f>IF(選手登録!G27="","",選手登録!G27)</f>
        <v/>
      </c>
      <c r="E22" s="157"/>
      <c r="F22" s="34" t="str">
        <f>IF(選手登録!H27="","",選手登録!H27)</f>
        <v/>
      </c>
      <c r="G22" s="158" t="str">
        <f>IF(選手登録!D27="","",選手登録!D27)</f>
        <v/>
      </c>
      <c r="H22" s="159"/>
      <c r="I22" s="160" t="str">
        <f>(IF(個人種目!H17="","","/"&amp;個人種目!$H$5))&amp;(IF(個人種目!I17="","","/"&amp;個人種目!$I$5))&amp;(IF(個人種目!J17="","","/"&amp;個人種目!$J$5))&amp;(IF(個人種目!K17="","","/"&amp;個人種目!$K$5))&amp;(IF(個人種目!L17="","","/"&amp;個人種目!$L$5))</f>
        <v/>
      </c>
      <c r="J22" s="161"/>
      <c r="K22" s="162"/>
      <c r="L22" s="145" t="str">
        <f>IF($B22="","",IF(COUNTIF('4x100R'!$D$6:$D$69,申込書!$B22)=0,"","〇"))</f>
        <v/>
      </c>
      <c r="M22" s="146"/>
      <c r="N22" s="83">
        <f>個人種目!M17</f>
        <v>0</v>
      </c>
      <c r="O22" s="25">
        <f t="shared" si="0"/>
        <v>42</v>
      </c>
      <c r="P22" s="32" t="str">
        <f>IF(選手登録!E57="","",選手登録!E57)</f>
        <v/>
      </c>
      <c r="Q22" s="137" t="str">
        <f>IF(選手登録!F57="","",選手登録!F57)</f>
        <v/>
      </c>
      <c r="R22" s="138" t="e">
        <f>IF(選手登録!#REF!="","",選手登録!#REF!)</f>
        <v>#REF!</v>
      </c>
      <c r="S22" s="139" t="e">
        <f>IF(選手登録!#REF!="","",選手登録!#REF!)</f>
        <v>#REF!</v>
      </c>
      <c r="T22" s="137" t="str">
        <f>IF(選手登録!G57="","",選手登録!G57)</f>
        <v/>
      </c>
      <c r="U22" s="139" t="e">
        <f>IF(選手登録!#REF!="","",選手登録!#REF!)</f>
        <v>#REF!</v>
      </c>
      <c r="V22" s="40" t="str">
        <f>IF(選手登録!H57="","",選手登録!H57)</f>
        <v/>
      </c>
      <c r="W22" s="196" t="str">
        <f>IF(選手登録!D57="","",選手登録!D57)</f>
        <v/>
      </c>
      <c r="X22" s="197"/>
      <c r="Y22" s="40" t="str">
        <f>(IF(個人種目!H47="","","/"&amp;個人種目!$H$5))&amp;(IF(個人種目!I47="","","/"&amp;個人種目!$I$5))&amp;(IF(個人種目!J47="","","/"&amp;個人種目!$J$5))&amp;(IF(個人種目!K47="","","/"&amp;個人種目!$K$5))&amp;(IF(個人種目!L47="","","/"&amp;個人種目!$L$5))</f>
        <v/>
      </c>
      <c r="Z22" s="41" t="str">
        <f>IF($P22="","",IF(COUNTIF('4x100R'!$D$6:$D$69,申込書!$P22)=0,"","〇"))</f>
        <v/>
      </c>
      <c r="AA22">
        <f>個人種目!M47</f>
        <v>0</v>
      </c>
    </row>
    <row r="23" spans="1:27" ht="14.25" customHeight="1" x14ac:dyDescent="0.15">
      <c r="A23" s="25">
        <f t="shared" si="1"/>
        <v>13</v>
      </c>
      <c r="B23" s="26" t="str">
        <f>IF(選手登録!E28="","",選手登録!E28)</f>
        <v/>
      </c>
      <c r="C23" s="27" t="str">
        <f>IF(選手登録!F28="","",選手登録!F28)</f>
        <v/>
      </c>
      <c r="D23" s="156" t="str">
        <f>IF(選手登録!G28="","",選手登録!G28)</f>
        <v/>
      </c>
      <c r="E23" s="157"/>
      <c r="F23" s="34" t="str">
        <f>IF(選手登録!H28="","",選手登録!H28)</f>
        <v/>
      </c>
      <c r="G23" s="158" t="str">
        <f>IF(選手登録!D28="","",選手登録!D28)</f>
        <v/>
      </c>
      <c r="H23" s="159"/>
      <c r="I23" s="160" t="str">
        <f>(IF(個人種目!H18="","","/"&amp;個人種目!$H$5))&amp;(IF(個人種目!I18="","","/"&amp;個人種目!$I$5))&amp;(IF(個人種目!J18="","","/"&amp;個人種目!$J$5))&amp;(IF(個人種目!K18="","","/"&amp;個人種目!$K$5))&amp;(IF(個人種目!L18="","","/"&amp;個人種目!$L$5))</f>
        <v/>
      </c>
      <c r="J23" s="161"/>
      <c r="K23" s="162"/>
      <c r="L23" s="145" t="str">
        <f>IF($B23="","",IF(COUNTIF('4x100R'!$D$6:$D$69,申込書!$B23)=0,"","〇"))</f>
        <v/>
      </c>
      <c r="M23" s="146"/>
      <c r="N23" s="83">
        <f>個人種目!M18</f>
        <v>0</v>
      </c>
      <c r="O23" s="25">
        <f t="shared" si="0"/>
        <v>43</v>
      </c>
      <c r="P23" s="32" t="str">
        <f>IF(選手登録!E58="","",選手登録!E58)</f>
        <v/>
      </c>
      <c r="Q23" s="137" t="str">
        <f>IF(選手登録!F58="","",選手登録!F58)</f>
        <v/>
      </c>
      <c r="R23" s="138" t="e">
        <f>IF(選手登録!#REF!="","",選手登録!#REF!)</f>
        <v>#REF!</v>
      </c>
      <c r="S23" s="139" t="e">
        <f>IF(選手登録!#REF!="","",選手登録!#REF!)</f>
        <v>#REF!</v>
      </c>
      <c r="T23" s="137" t="str">
        <f>IF(選手登録!G58="","",選手登録!G58)</f>
        <v/>
      </c>
      <c r="U23" s="139" t="e">
        <f>IF(選手登録!#REF!="","",選手登録!#REF!)</f>
        <v>#REF!</v>
      </c>
      <c r="V23" s="40" t="str">
        <f>IF(選手登録!H58="","",選手登録!H58)</f>
        <v/>
      </c>
      <c r="W23" s="196" t="str">
        <f>IF(選手登録!D58="","",選手登録!D58)</f>
        <v/>
      </c>
      <c r="X23" s="197"/>
      <c r="Y23" s="40" t="str">
        <f>(IF(個人種目!H48="","","/"&amp;個人種目!$H$5))&amp;(IF(個人種目!I48="","","/"&amp;個人種目!$I$5))&amp;(IF(個人種目!J48="","","/"&amp;個人種目!$J$5))&amp;(IF(個人種目!K48="","","/"&amp;個人種目!$K$5))&amp;(IF(個人種目!L48="","","/"&amp;個人種目!$L$5))</f>
        <v/>
      </c>
      <c r="Z23" s="41" t="str">
        <f>IF($P23="","",IF(COUNTIF('4x100R'!$D$6:$D$69,申込書!$P23)=0,"","〇"))</f>
        <v/>
      </c>
      <c r="AA23">
        <f>個人種目!M48</f>
        <v>0</v>
      </c>
    </row>
    <row r="24" spans="1:27" ht="14.25" customHeight="1" x14ac:dyDescent="0.15">
      <c r="A24" s="25">
        <f t="shared" si="1"/>
        <v>14</v>
      </c>
      <c r="B24" s="26" t="str">
        <f>IF(選手登録!E29="","",選手登録!E29)</f>
        <v/>
      </c>
      <c r="C24" s="27" t="str">
        <f>IF(選手登録!F29="","",選手登録!F29)</f>
        <v/>
      </c>
      <c r="D24" s="156" t="str">
        <f>IF(選手登録!G29="","",選手登録!G29)</f>
        <v/>
      </c>
      <c r="E24" s="157"/>
      <c r="F24" s="34" t="str">
        <f>IF(選手登録!H29="","",選手登録!H29)</f>
        <v/>
      </c>
      <c r="G24" s="158" t="str">
        <f>IF(選手登録!D29="","",選手登録!D29)</f>
        <v/>
      </c>
      <c r="H24" s="159"/>
      <c r="I24" s="160" t="str">
        <f>(IF(個人種目!H19="","","/"&amp;個人種目!$H$5))&amp;(IF(個人種目!I19="","","/"&amp;個人種目!$I$5))&amp;(IF(個人種目!J19="","","/"&amp;個人種目!$J$5))&amp;(IF(個人種目!K19="","","/"&amp;個人種目!$K$5))&amp;(IF(個人種目!L19="","","/"&amp;個人種目!$L$5))</f>
        <v/>
      </c>
      <c r="J24" s="161"/>
      <c r="K24" s="162"/>
      <c r="L24" s="145" t="str">
        <f>IF($B24="","",IF(COUNTIF('4x100R'!$D$6:$D$69,申込書!$B24)=0,"","〇"))</f>
        <v/>
      </c>
      <c r="M24" s="146"/>
      <c r="N24" s="83">
        <f>個人種目!M19</f>
        <v>0</v>
      </c>
      <c r="O24" s="25">
        <f t="shared" si="0"/>
        <v>44</v>
      </c>
      <c r="P24" s="32" t="str">
        <f>IF(選手登録!E59="","",選手登録!E59)</f>
        <v/>
      </c>
      <c r="Q24" s="137" t="str">
        <f>IF(選手登録!F59="","",選手登録!F59)</f>
        <v/>
      </c>
      <c r="R24" s="138" t="e">
        <f>IF(選手登録!#REF!="","",選手登録!#REF!)</f>
        <v>#REF!</v>
      </c>
      <c r="S24" s="139" t="e">
        <f>IF(選手登録!#REF!="","",選手登録!#REF!)</f>
        <v>#REF!</v>
      </c>
      <c r="T24" s="137" t="str">
        <f>IF(選手登録!G59="","",選手登録!G59)</f>
        <v/>
      </c>
      <c r="U24" s="139" t="e">
        <f>IF(選手登録!#REF!="","",選手登録!#REF!)</f>
        <v>#REF!</v>
      </c>
      <c r="V24" s="40" t="str">
        <f>IF(選手登録!H59="","",選手登録!H59)</f>
        <v/>
      </c>
      <c r="W24" s="196" t="str">
        <f>IF(選手登録!D59="","",選手登録!D59)</f>
        <v/>
      </c>
      <c r="X24" s="197"/>
      <c r="Y24" s="40" t="str">
        <f>(IF(個人種目!H49="","","/"&amp;個人種目!$H$5))&amp;(IF(個人種目!I49="","","/"&amp;個人種目!$I$5))&amp;(IF(個人種目!J49="","","/"&amp;個人種目!$J$5))&amp;(IF(個人種目!K49="","","/"&amp;個人種目!$K$5))&amp;(IF(個人種目!L49="","","/"&amp;個人種目!$L$5))</f>
        <v/>
      </c>
      <c r="Z24" s="41" t="str">
        <f>IF($P24="","",IF(COUNTIF('4x100R'!$D$6:$D$69,申込書!$P24)=0,"","〇"))</f>
        <v/>
      </c>
      <c r="AA24">
        <f>個人種目!M49</f>
        <v>0</v>
      </c>
    </row>
    <row r="25" spans="1:27" ht="14.25" customHeight="1" x14ac:dyDescent="0.15">
      <c r="A25" s="25">
        <f t="shared" si="1"/>
        <v>15</v>
      </c>
      <c r="B25" s="26" t="str">
        <f>IF(選手登録!E30="","",選手登録!E30)</f>
        <v/>
      </c>
      <c r="C25" s="27" t="str">
        <f>IF(選手登録!F30="","",選手登録!F30)</f>
        <v/>
      </c>
      <c r="D25" s="156" t="str">
        <f>IF(選手登録!G30="","",選手登録!G30)</f>
        <v/>
      </c>
      <c r="E25" s="157"/>
      <c r="F25" s="34" t="str">
        <f>IF(選手登録!H30="","",選手登録!H30)</f>
        <v/>
      </c>
      <c r="G25" s="158" t="str">
        <f>IF(選手登録!D30="","",選手登録!D30)</f>
        <v/>
      </c>
      <c r="H25" s="159"/>
      <c r="I25" s="160" t="str">
        <f>(IF(個人種目!H20="","","/"&amp;個人種目!$H$5))&amp;(IF(個人種目!I20="","","/"&amp;個人種目!$I$5))&amp;(IF(個人種目!J20="","","/"&amp;個人種目!$J$5))&amp;(IF(個人種目!K20="","","/"&amp;個人種目!$K$5))&amp;(IF(個人種目!L20="","","/"&amp;個人種目!$L$5))</f>
        <v/>
      </c>
      <c r="J25" s="161"/>
      <c r="K25" s="162"/>
      <c r="L25" s="145" t="str">
        <f>IF($B25="","",IF(COUNTIF('4x100R'!$D$6:$D$69,申込書!$B25)=0,"","〇"))</f>
        <v/>
      </c>
      <c r="M25" s="146"/>
      <c r="N25" s="83">
        <f>個人種目!M20</f>
        <v>0</v>
      </c>
      <c r="O25" s="25">
        <f t="shared" si="0"/>
        <v>45</v>
      </c>
      <c r="P25" s="32" t="str">
        <f>IF(選手登録!E60="","",選手登録!E60)</f>
        <v/>
      </c>
      <c r="Q25" s="137" t="str">
        <f>IF(選手登録!F60="","",選手登録!F60)</f>
        <v/>
      </c>
      <c r="R25" s="138" t="e">
        <f>IF(選手登録!#REF!="","",選手登録!#REF!)</f>
        <v>#REF!</v>
      </c>
      <c r="S25" s="139" t="e">
        <f>IF(選手登録!#REF!="","",選手登録!#REF!)</f>
        <v>#REF!</v>
      </c>
      <c r="T25" s="137" t="str">
        <f>IF(選手登録!G60="","",選手登録!G60)</f>
        <v/>
      </c>
      <c r="U25" s="139" t="e">
        <f>IF(選手登録!#REF!="","",選手登録!#REF!)</f>
        <v>#REF!</v>
      </c>
      <c r="V25" s="40" t="str">
        <f>IF(選手登録!H60="","",選手登録!H60)</f>
        <v/>
      </c>
      <c r="W25" s="196" t="str">
        <f>IF(選手登録!D60="","",選手登録!D60)</f>
        <v/>
      </c>
      <c r="X25" s="197"/>
      <c r="Y25" s="40" t="str">
        <f>(IF(個人種目!H50="","","/"&amp;個人種目!$H$5))&amp;(IF(個人種目!I50="","","/"&amp;個人種目!$I$5))&amp;(IF(個人種目!J50="","","/"&amp;個人種目!$J$5))&amp;(IF(個人種目!K50="","","/"&amp;個人種目!$K$5))&amp;(IF(個人種目!L50="","","/"&amp;個人種目!$L$5))</f>
        <v/>
      </c>
      <c r="Z25" s="41" t="str">
        <f>IF($P25="","",IF(COUNTIF('4x100R'!$D$6:$D$69,申込書!$P25)=0,"","〇"))</f>
        <v/>
      </c>
      <c r="AA25">
        <f>個人種目!M50</f>
        <v>0</v>
      </c>
    </row>
    <row r="26" spans="1:27" ht="14.25" customHeight="1" x14ac:dyDescent="0.15">
      <c r="A26" s="25">
        <f t="shared" si="1"/>
        <v>16</v>
      </c>
      <c r="B26" s="26" t="str">
        <f>IF(選手登録!E31="","",選手登録!E31)</f>
        <v/>
      </c>
      <c r="C26" s="27" t="str">
        <f>IF(選手登録!F31="","",選手登録!F31)</f>
        <v/>
      </c>
      <c r="D26" s="156" t="str">
        <f>IF(選手登録!G31="","",選手登録!G31)</f>
        <v/>
      </c>
      <c r="E26" s="157"/>
      <c r="F26" s="34" t="str">
        <f>IF(選手登録!H31="","",選手登録!H31)</f>
        <v/>
      </c>
      <c r="G26" s="158" t="str">
        <f>IF(選手登録!D31="","",選手登録!D31)</f>
        <v/>
      </c>
      <c r="H26" s="159"/>
      <c r="I26" s="160" t="str">
        <f>(IF(個人種目!H21="","","/"&amp;個人種目!$H$5))&amp;(IF(個人種目!I21="","","/"&amp;個人種目!$I$5))&amp;(IF(個人種目!J21="","","/"&amp;個人種目!$J$5))&amp;(IF(個人種目!K21="","","/"&amp;個人種目!$K$5))&amp;(IF(個人種目!L21="","","/"&amp;個人種目!$L$5))</f>
        <v/>
      </c>
      <c r="J26" s="161"/>
      <c r="K26" s="162"/>
      <c r="L26" s="145" t="str">
        <f>IF($B26="","",IF(COUNTIF('4x100R'!$D$6:$D$69,申込書!$B26)=0,"","〇"))</f>
        <v/>
      </c>
      <c r="M26" s="146"/>
      <c r="N26" s="83">
        <f>個人種目!M21</f>
        <v>0</v>
      </c>
      <c r="O26" s="25">
        <f t="shared" si="0"/>
        <v>46</v>
      </c>
      <c r="P26" s="32" t="str">
        <f>IF(選手登録!E61="","",選手登録!E61)</f>
        <v/>
      </c>
      <c r="Q26" s="137" t="str">
        <f>IF(選手登録!F61="","",選手登録!F61)</f>
        <v/>
      </c>
      <c r="R26" s="138" t="e">
        <f>IF(選手登録!#REF!="","",選手登録!#REF!)</f>
        <v>#REF!</v>
      </c>
      <c r="S26" s="139" t="e">
        <f>IF(選手登録!#REF!="","",選手登録!#REF!)</f>
        <v>#REF!</v>
      </c>
      <c r="T26" s="137" t="str">
        <f>IF(選手登録!G61="","",選手登録!G61)</f>
        <v/>
      </c>
      <c r="U26" s="139" t="e">
        <f>IF(選手登録!#REF!="","",選手登録!#REF!)</f>
        <v>#REF!</v>
      </c>
      <c r="V26" s="40" t="str">
        <f>IF(選手登録!H61="","",選手登録!H61)</f>
        <v/>
      </c>
      <c r="W26" s="196" t="str">
        <f>IF(選手登録!D61="","",選手登録!D61)</f>
        <v/>
      </c>
      <c r="X26" s="197"/>
      <c r="Y26" s="40" t="str">
        <f>(IF(個人種目!H51="","","/"&amp;個人種目!$H$5))&amp;(IF(個人種目!I51="","","/"&amp;個人種目!$I$5))&amp;(IF(個人種目!J51="","","/"&amp;個人種目!$J$5))&amp;(IF(個人種目!K51="","","/"&amp;個人種目!$K$5))&amp;(IF(個人種目!L51="","","/"&amp;個人種目!$L$5))</f>
        <v/>
      </c>
      <c r="Z26" s="41" t="str">
        <f>IF($P26="","",IF(COUNTIF('4x100R'!$D$6:$D$69,申込書!$P26)=0,"","〇"))</f>
        <v/>
      </c>
      <c r="AA26">
        <f>個人種目!M51</f>
        <v>0</v>
      </c>
    </row>
    <row r="27" spans="1:27" ht="14.25" customHeight="1" x14ac:dyDescent="0.15">
      <c r="A27" s="25">
        <f t="shared" si="1"/>
        <v>17</v>
      </c>
      <c r="B27" s="26" t="str">
        <f>IF(選手登録!E32="","",選手登録!E32)</f>
        <v/>
      </c>
      <c r="C27" s="27" t="str">
        <f>IF(選手登録!F32="","",選手登録!F32)</f>
        <v/>
      </c>
      <c r="D27" s="156" t="str">
        <f>IF(選手登録!G32="","",選手登録!G32)</f>
        <v/>
      </c>
      <c r="E27" s="157"/>
      <c r="F27" s="34" t="str">
        <f>IF(選手登録!H32="","",選手登録!H32)</f>
        <v/>
      </c>
      <c r="G27" s="158" t="str">
        <f>IF(選手登録!D32="","",選手登録!D32)</f>
        <v/>
      </c>
      <c r="H27" s="159"/>
      <c r="I27" s="160" t="str">
        <f>(IF(個人種目!H22="","","/"&amp;個人種目!$H$5))&amp;(IF(個人種目!I22="","","/"&amp;個人種目!$I$5))&amp;(IF(個人種目!J22="","","/"&amp;個人種目!$J$5))&amp;(IF(個人種目!K22="","","/"&amp;個人種目!$K$5))&amp;(IF(個人種目!L22="","","/"&amp;個人種目!$L$5))</f>
        <v/>
      </c>
      <c r="J27" s="161"/>
      <c r="K27" s="162"/>
      <c r="L27" s="145" t="str">
        <f>IF($B27="","",IF(COUNTIF('4x100R'!$D$6:$D$69,申込書!$B27)=0,"","〇"))</f>
        <v/>
      </c>
      <c r="M27" s="146"/>
      <c r="N27" s="83">
        <f>個人種目!M22</f>
        <v>0</v>
      </c>
      <c r="O27" s="25">
        <f t="shared" si="0"/>
        <v>47</v>
      </c>
      <c r="P27" s="32" t="str">
        <f>IF(選手登録!E62="","",選手登録!E62)</f>
        <v/>
      </c>
      <c r="Q27" s="137" t="str">
        <f>IF(選手登録!F62="","",選手登録!F62)</f>
        <v/>
      </c>
      <c r="R27" s="138" t="e">
        <f>IF(選手登録!#REF!="","",選手登録!#REF!)</f>
        <v>#REF!</v>
      </c>
      <c r="S27" s="139" t="e">
        <f>IF(選手登録!#REF!="","",選手登録!#REF!)</f>
        <v>#REF!</v>
      </c>
      <c r="T27" s="137" t="str">
        <f>IF(選手登録!G62="","",選手登録!G62)</f>
        <v/>
      </c>
      <c r="U27" s="139" t="e">
        <f>IF(選手登録!#REF!="","",選手登録!#REF!)</f>
        <v>#REF!</v>
      </c>
      <c r="V27" s="40" t="str">
        <f>IF(選手登録!H62="","",選手登録!H62)</f>
        <v/>
      </c>
      <c r="W27" s="196" t="str">
        <f>IF(選手登録!D62="","",選手登録!D62)</f>
        <v/>
      </c>
      <c r="X27" s="197"/>
      <c r="Y27" s="40" t="str">
        <f>(IF(個人種目!H52="","","/"&amp;個人種目!$H$5))&amp;(IF(個人種目!I52="","","/"&amp;個人種目!$I$5))&amp;(IF(個人種目!J52="","","/"&amp;個人種目!$J$5))&amp;(IF(個人種目!K52="","","/"&amp;個人種目!$K$5))&amp;(IF(個人種目!L52="","","/"&amp;個人種目!$L$5))</f>
        <v/>
      </c>
      <c r="Z27" s="41" t="str">
        <f>IF($P27="","",IF(COUNTIF('4x100R'!$D$6:$D$69,申込書!$P27)=0,"","〇"))</f>
        <v/>
      </c>
      <c r="AA27">
        <f>個人種目!M52</f>
        <v>0</v>
      </c>
    </row>
    <row r="28" spans="1:27" ht="14.25" customHeight="1" x14ac:dyDescent="0.15">
      <c r="A28" s="25">
        <f t="shared" si="1"/>
        <v>18</v>
      </c>
      <c r="B28" s="26" t="str">
        <f>IF(選手登録!E33="","",選手登録!E33)</f>
        <v/>
      </c>
      <c r="C28" s="27" t="str">
        <f>IF(選手登録!F33="","",選手登録!F33)</f>
        <v/>
      </c>
      <c r="D28" s="156" t="str">
        <f>IF(選手登録!G33="","",選手登録!G33)</f>
        <v/>
      </c>
      <c r="E28" s="157"/>
      <c r="F28" s="34" t="str">
        <f>IF(選手登録!H33="","",選手登録!H33)</f>
        <v/>
      </c>
      <c r="G28" s="158" t="str">
        <f>IF(選手登録!D33="","",選手登録!D33)</f>
        <v/>
      </c>
      <c r="H28" s="159"/>
      <c r="I28" s="160" t="str">
        <f>(IF(個人種目!H23="","","/"&amp;個人種目!$H$5))&amp;(IF(個人種目!I23="","","/"&amp;個人種目!$I$5))&amp;(IF(個人種目!J23="","","/"&amp;個人種目!$J$5))&amp;(IF(個人種目!K23="","","/"&amp;個人種目!$K$5))&amp;(IF(個人種目!L23="","","/"&amp;個人種目!$L$5))</f>
        <v/>
      </c>
      <c r="J28" s="161"/>
      <c r="K28" s="162"/>
      <c r="L28" s="145" t="str">
        <f>IF($B28="","",IF(COUNTIF('4x100R'!$D$6:$D$69,申込書!$B28)=0,"","〇"))</f>
        <v/>
      </c>
      <c r="M28" s="146"/>
      <c r="N28" s="83">
        <f>個人種目!M23</f>
        <v>0</v>
      </c>
      <c r="O28" s="25">
        <f t="shared" si="0"/>
        <v>48</v>
      </c>
      <c r="P28" s="32" t="str">
        <f>IF(選手登録!E63="","",選手登録!E63)</f>
        <v/>
      </c>
      <c r="Q28" s="137" t="str">
        <f>IF(選手登録!F63="","",選手登録!F63)</f>
        <v/>
      </c>
      <c r="R28" s="138" t="e">
        <f>IF(選手登録!#REF!="","",選手登録!#REF!)</f>
        <v>#REF!</v>
      </c>
      <c r="S28" s="139" t="e">
        <f>IF(選手登録!#REF!="","",選手登録!#REF!)</f>
        <v>#REF!</v>
      </c>
      <c r="T28" s="137" t="str">
        <f>IF(選手登録!G63="","",選手登録!G63)</f>
        <v/>
      </c>
      <c r="U28" s="139" t="e">
        <f>IF(選手登録!#REF!="","",選手登録!#REF!)</f>
        <v>#REF!</v>
      </c>
      <c r="V28" s="40" t="str">
        <f>IF(選手登録!H63="","",選手登録!H63)</f>
        <v/>
      </c>
      <c r="W28" s="196" t="str">
        <f>IF(選手登録!D63="","",選手登録!D63)</f>
        <v/>
      </c>
      <c r="X28" s="197"/>
      <c r="Y28" s="40" t="str">
        <f>(IF(個人種目!H53="","","/"&amp;個人種目!$H$5))&amp;(IF(個人種目!I53="","","/"&amp;個人種目!$I$5))&amp;(IF(個人種目!J53="","","/"&amp;個人種目!$J$5))&amp;(IF(個人種目!K53="","","/"&amp;個人種目!$K$5))&amp;(IF(個人種目!L53="","","/"&amp;個人種目!$L$5))</f>
        <v/>
      </c>
      <c r="Z28" s="41" t="str">
        <f>IF($P28="","",IF(COUNTIF('4x100R'!$D$6:$D$69,申込書!$P28)=0,"","〇"))</f>
        <v/>
      </c>
      <c r="AA28">
        <f>個人種目!M53</f>
        <v>0</v>
      </c>
    </row>
    <row r="29" spans="1:27" ht="14.25" customHeight="1" x14ac:dyDescent="0.15">
      <c r="A29" s="25">
        <f t="shared" si="1"/>
        <v>19</v>
      </c>
      <c r="B29" s="26" t="str">
        <f>IF(選手登録!E34="","",選手登録!E34)</f>
        <v/>
      </c>
      <c r="C29" s="27" t="str">
        <f>IF(選手登録!F34="","",選手登録!F34)</f>
        <v/>
      </c>
      <c r="D29" s="156" t="str">
        <f>IF(選手登録!G34="","",選手登録!G34)</f>
        <v/>
      </c>
      <c r="E29" s="157"/>
      <c r="F29" s="34" t="str">
        <f>IF(選手登録!H34="","",選手登録!H34)</f>
        <v/>
      </c>
      <c r="G29" s="158" t="str">
        <f>IF(選手登録!D34="","",選手登録!D34)</f>
        <v/>
      </c>
      <c r="H29" s="159"/>
      <c r="I29" s="160" t="str">
        <f>(IF(個人種目!H24="","","/"&amp;個人種目!$H$5))&amp;(IF(個人種目!I24="","","/"&amp;個人種目!$I$5))&amp;(IF(個人種目!J24="","","/"&amp;個人種目!$J$5))&amp;(IF(個人種目!K24="","","/"&amp;個人種目!$K$5))&amp;(IF(個人種目!L24="","","/"&amp;個人種目!$L$5))</f>
        <v/>
      </c>
      <c r="J29" s="161"/>
      <c r="K29" s="162"/>
      <c r="L29" s="145" t="str">
        <f>IF($B29="","",IF(COUNTIF('4x100R'!$D$6:$D$69,申込書!$B29)=0,"","〇"))</f>
        <v/>
      </c>
      <c r="M29" s="146"/>
      <c r="N29" s="83">
        <f>個人種目!M24</f>
        <v>0</v>
      </c>
      <c r="O29" s="25">
        <f t="shared" si="0"/>
        <v>49</v>
      </c>
      <c r="P29" s="32" t="str">
        <f>IF(選手登録!E64="","",選手登録!E64)</f>
        <v/>
      </c>
      <c r="Q29" s="137" t="str">
        <f>IF(選手登録!F64="","",選手登録!F64)</f>
        <v/>
      </c>
      <c r="R29" s="138" t="e">
        <f>IF(選手登録!#REF!="","",選手登録!#REF!)</f>
        <v>#REF!</v>
      </c>
      <c r="S29" s="139" t="e">
        <f>IF(選手登録!#REF!="","",選手登録!#REF!)</f>
        <v>#REF!</v>
      </c>
      <c r="T29" s="137" t="str">
        <f>IF(選手登録!G64="","",選手登録!G64)</f>
        <v/>
      </c>
      <c r="U29" s="139" t="e">
        <f>IF(選手登録!#REF!="","",選手登録!#REF!)</f>
        <v>#REF!</v>
      </c>
      <c r="V29" s="40" t="str">
        <f>IF(選手登録!H64="","",選手登録!H64)</f>
        <v/>
      </c>
      <c r="W29" s="196" t="str">
        <f>IF(選手登録!D64="","",選手登録!D64)</f>
        <v/>
      </c>
      <c r="X29" s="197"/>
      <c r="Y29" s="40" t="str">
        <f>(IF(個人種目!H54="","","/"&amp;個人種目!$H$5))&amp;(IF(個人種目!I54="","","/"&amp;個人種目!$I$5))&amp;(IF(個人種目!J54="","","/"&amp;個人種目!$J$5))&amp;(IF(個人種目!K54="","","/"&amp;個人種目!$K$5))&amp;(IF(個人種目!L54="","","/"&amp;個人種目!$L$5))</f>
        <v/>
      </c>
      <c r="Z29" s="41" t="str">
        <f>IF($P29="","",IF(COUNTIF('4x100R'!$D$6:$D$69,申込書!$P29)=0,"","〇"))</f>
        <v/>
      </c>
      <c r="AA29">
        <f>個人種目!M54</f>
        <v>0</v>
      </c>
    </row>
    <row r="30" spans="1:27" ht="14.25" customHeight="1" x14ac:dyDescent="0.15">
      <c r="A30" s="25">
        <f t="shared" si="1"/>
        <v>20</v>
      </c>
      <c r="B30" s="26" t="str">
        <f>IF(選手登録!E35="","",選手登録!E35)</f>
        <v/>
      </c>
      <c r="C30" s="27" t="str">
        <f>IF(選手登録!F35="","",選手登録!F35)</f>
        <v/>
      </c>
      <c r="D30" s="156" t="str">
        <f>IF(選手登録!G35="","",選手登録!G35)</f>
        <v/>
      </c>
      <c r="E30" s="157"/>
      <c r="F30" s="34" t="str">
        <f>IF(選手登録!H35="","",選手登録!H35)</f>
        <v/>
      </c>
      <c r="G30" s="158" t="str">
        <f>IF(選手登録!D35="","",選手登録!D35)</f>
        <v/>
      </c>
      <c r="H30" s="159"/>
      <c r="I30" s="160" t="str">
        <f>(IF(個人種目!H25="","","/"&amp;個人種目!$H$5))&amp;(IF(個人種目!I25="","","/"&amp;個人種目!$I$5))&amp;(IF(個人種目!J25="","","/"&amp;個人種目!$J$5))&amp;(IF(個人種目!K25="","","/"&amp;個人種目!$K$5))&amp;(IF(個人種目!L25="","","/"&amp;個人種目!$L$5))</f>
        <v/>
      </c>
      <c r="J30" s="161"/>
      <c r="K30" s="162"/>
      <c r="L30" s="145" t="str">
        <f>IF($B30="","",IF(COUNTIF('4x100R'!$D$6:$D$69,申込書!$B30)=0,"","〇"))</f>
        <v/>
      </c>
      <c r="M30" s="146"/>
      <c r="N30" s="83">
        <f>個人種目!M25</f>
        <v>0</v>
      </c>
      <c r="O30" s="25">
        <f t="shared" si="0"/>
        <v>50</v>
      </c>
      <c r="P30" s="32" t="str">
        <f>IF(選手登録!E65="","",選手登録!E65)</f>
        <v/>
      </c>
      <c r="Q30" s="137" t="str">
        <f>IF(選手登録!F65="","",選手登録!F65)</f>
        <v/>
      </c>
      <c r="R30" s="138" t="e">
        <f>IF(選手登録!#REF!="","",選手登録!#REF!)</f>
        <v>#REF!</v>
      </c>
      <c r="S30" s="139" t="e">
        <f>IF(選手登録!#REF!="","",選手登録!#REF!)</f>
        <v>#REF!</v>
      </c>
      <c r="T30" s="137" t="str">
        <f>IF(選手登録!G65="","",選手登録!G65)</f>
        <v/>
      </c>
      <c r="U30" s="139" t="e">
        <f>IF(選手登録!#REF!="","",選手登録!#REF!)</f>
        <v>#REF!</v>
      </c>
      <c r="V30" s="40" t="str">
        <f>IF(選手登録!H65="","",選手登録!H65)</f>
        <v/>
      </c>
      <c r="W30" s="196" t="str">
        <f>IF(選手登録!D65="","",選手登録!D65)</f>
        <v/>
      </c>
      <c r="X30" s="197"/>
      <c r="Y30" s="40" t="str">
        <f>(IF(個人種目!H55="","","/"&amp;個人種目!$H$5))&amp;(IF(個人種目!I55="","","/"&amp;個人種目!$I$5))&amp;(IF(個人種目!J55="","","/"&amp;個人種目!$J$5))&amp;(IF(個人種目!K55="","","/"&amp;個人種目!$K$5))&amp;(IF(個人種目!L55="","","/"&amp;個人種目!$L$5))</f>
        <v/>
      </c>
      <c r="Z30" s="41" t="str">
        <f>IF($P30="","",IF(COUNTIF('4x100R'!$D$6:$D$69,申込書!$P30)=0,"","〇"))</f>
        <v/>
      </c>
      <c r="AA30">
        <f>個人種目!M55</f>
        <v>0</v>
      </c>
    </row>
    <row r="31" spans="1:27" ht="14.25" customHeight="1" x14ac:dyDescent="0.15">
      <c r="A31" s="25">
        <f t="shared" si="1"/>
        <v>21</v>
      </c>
      <c r="B31" s="26" t="str">
        <f>IF(選手登録!E36="","",選手登録!E36)</f>
        <v/>
      </c>
      <c r="C31" s="27" t="str">
        <f>IF(選手登録!F36="","",選手登録!F36)</f>
        <v/>
      </c>
      <c r="D31" s="156" t="str">
        <f>IF(選手登録!G36="","",選手登録!G36)</f>
        <v/>
      </c>
      <c r="E31" s="157"/>
      <c r="F31" s="34" t="str">
        <f>IF(選手登録!H36="","",選手登録!H36)</f>
        <v/>
      </c>
      <c r="G31" s="158" t="str">
        <f>IF(選手登録!D36="","",選手登録!D36)</f>
        <v/>
      </c>
      <c r="H31" s="159"/>
      <c r="I31" s="160" t="str">
        <f>(IF(個人種目!H26="","","/"&amp;個人種目!$H$5))&amp;(IF(個人種目!I26="","","/"&amp;個人種目!$I$5))&amp;(IF(個人種目!J26="","","/"&amp;個人種目!$J$5))&amp;(IF(個人種目!K26="","","/"&amp;個人種目!$K$5))&amp;(IF(個人種目!L26="","","/"&amp;個人種目!$L$5))</f>
        <v/>
      </c>
      <c r="J31" s="161"/>
      <c r="K31" s="162"/>
      <c r="L31" s="145" t="str">
        <f>IF($B31="","",IF(COUNTIF('4x100R'!$D$6:$D$69,申込書!$B31)=0,"","〇"))</f>
        <v/>
      </c>
      <c r="M31" s="146"/>
      <c r="N31" s="83">
        <f>個人種目!M26</f>
        <v>0</v>
      </c>
      <c r="O31" s="25">
        <f t="shared" si="0"/>
        <v>51</v>
      </c>
      <c r="P31" s="32" t="str">
        <f>IF(選手登録!E66="","",選手登録!E66)</f>
        <v/>
      </c>
      <c r="Q31" s="137" t="str">
        <f>IF(選手登録!F66="","",選手登録!F66)</f>
        <v/>
      </c>
      <c r="R31" s="138" t="e">
        <f>IF(選手登録!#REF!="","",選手登録!#REF!)</f>
        <v>#REF!</v>
      </c>
      <c r="S31" s="139" t="e">
        <f>IF(選手登録!#REF!="","",選手登録!#REF!)</f>
        <v>#REF!</v>
      </c>
      <c r="T31" s="137" t="str">
        <f>IF(選手登録!G66="","",選手登録!G66)</f>
        <v/>
      </c>
      <c r="U31" s="139" t="e">
        <f>IF(選手登録!#REF!="","",選手登録!#REF!)</f>
        <v>#REF!</v>
      </c>
      <c r="V31" s="40" t="str">
        <f>IF(選手登録!H66="","",選手登録!H66)</f>
        <v/>
      </c>
      <c r="W31" s="196" t="str">
        <f>IF(選手登録!D66="","",選手登録!D66)</f>
        <v/>
      </c>
      <c r="X31" s="197"/>
      <c r="Y31" s="40" t="str">
        <f>(IF(個人種目!H56="","","/"&amp;個人種目!$H$5))&amp;(IF(個人種目!I56="","","/"&amp;個人種目!$I$5))&amp;(IF(個人種目!J56="","","/"&amp;個人種目!$J$5))&amp;(IF(個人種目!K56="","","/"&amp;個人種目!$K$5))&amp;(IF(個人種目!L56="","","/"&amp;個人種目!$L$5))</f>
        <v/>
      </c>
      <c r="Z31" s="41" t="str">
        <f>IF($P31="","",IF(COUNTIF('4x100R'!$D$6:$D$69,申込書!$P31)=0,"","〇"))</f>
        <v/>
      </c>
      <c r="AA31">
        <f>個人種目!M56</f>
        <v>0</v>
      </c>
    </row>
    <row r="32" spans="1:27" ht="14.25" customHeight="1" x14ac:dyDescent="0.15">
      <c r="A32" s="25">
        <f t="shared" si="1"/>
        <v>22</v>
      </c>
      <c r="B32" s="26" t="str">
        <f>IF(選手登録!E37="","",選手登録!E37)</f>
        <v/>
      </c>
      <c r="C32" s="27" t="str">
        <f>IF(選手登録!F37="","",選手登録!F37)</f>
        <v/>
      </c>
      <c r="D32" s="156" t="str">
        <f>IF(選手登録!G37="","",選手登録!G37)</f>
        <v/>
      </c>
      <c r="E32" s="157"/>
      <c r="F32" s="34" t="str">
        <f>IF(選手登録!H37="","",選手登録!H37)</f>
        <v/>
      </c>
      <c r="G32" s="158" t="str">
        <f>IF(選手登録!D37="","",選手登録!D37)</f>
        <v/>
      </c>
      <c r="H32" s="159"/>
      <c r="I32" s="160" t="str">
        <f>(IF(個人種目!H27="","","/"&amp;個人種目!$H$5))&amp;(IF(個人種目!I27="","","/"&amp;個人種目!$I$5))&amp;(IF(個人種目!J27="","","/"&amp;個人種目!$J$5))&amp;(IF(個人種目!K27="","","/"&amp;個人種目!$K$5))&amp;(IF(個人種目!L27="","","/"&amp;個人種目!$L$5))</f>
        <v/>
      </c>
      <c r="J32" s="161"/>
      <c r="K32" s="162"/>
      <c r="L32" s="145" t="str">
        <f>IF($B32="","",IF(COUNTIF('4x100R'!$D$6:$D$69,申込書!$B32)=0,"","〇"))</f>
        <v/>
      </c>
      <c r="M32" s="146"/>
      <c r="N32" s="83">
        <f>個人種目!M27</f>
        <v>0</v>
      </c>
      <c r="O32" s="25">
        <f t="shared" ref="O32:O40" si="2">O31+1</f>
        <v>52</v>
      </c>
      <c r="P32" s="32" t="str">
        <f>IF(選手登録!E67="","",選手登録!E67)</f>
        <v/>
      </c>
      <c r="Q32" s="137" t="str">
        <f>IF(選手登録!F67="","",選手登録!F67)</f>
        <v/>
      </c>
      <c r="R32" s="138" t="e">
        <f>IF(選手登録!#REF!="","",選手登録!#REF!)</f>
        <v>#REF!</v>
      </c>
      <c r="S32" s="139" t="e">
        <f>IF(選手登録!#REF!="","",選手登録!#REF!)</f>
        <v>#REF!</v>
      </c>
      <c r="T32" s="137" t="str">
        <f>IF(選手登録!G67="","",選手登録!G67)</f>
        <v/>
      </c>
      <c r="U32" s="139" t="e">
        <f>IF(選手登録!#REF!="","",選手登録!#REF!)</f>
        <v>#REF!</v>
      </c>
      <c r="V32" s="40" t="str">
        <f>IF(選手登録!H67="","",選手登録!H67)</f>
        <v/>
      </c>
      <c r="W32" s="196" t="str">
        <f>IF(選手登録!D67="","",選手登録!D67)</f>
        <v/>
      </c>
      <c r="X32" s="197"/>
      <c r="Y32" s="40" t="str">
        <f>(IF(個人種目!H57="","","/"&amp;個人種目!$H$5))&amp;(IF(個人種目!I57="","","/"&amp;個人種目!$I$5))&amp;(IF(個人種目!J57="","","/"&amp;個人種目!$J$5))&amp;(IF(個人種目!K57="","","/"&amp;個人種目!$K$5))&amp;(IF(個人種目!L57="","","/"&amp;個人種目!$L$5))</f>
        <v/>
      </c>
      <c r="Z32" s="41" t="str">
        <f>IF($P32="","",IF(COUNTIF('4x100R'!$D$6:$D$69,申込書!$P32)=0,"","〇"))</f>
        <v/>
      </c>
      <c r="AA32">
        <f>個人種目!M57</f>
        <v>0</v>
      </c>
    </row>
    <row r="33" spans="1:27" ht="14.25" customHeight="1" x14ac:dyDescent="0.15">
      <c r="A33" s="25">
        <f t="shared" si="1"/>
        <v>23</v>
      </c>
      <c r="B33" s="26" t="str">
        <f>IF(選手登録!E38="","",選手登録!E38)</f>
        <v/>
      </c>
      <c r="C33" s="27" t="str">
        <f>IF(選手登録!F38="","",選手登録!F38)</f>
        <v/>
      </c>
      <c r="D33" s="156" t="str">
        <f>IF(選手登録!G38="","",選手登録!G38)</f>
        <v/>
      </c>
      <c r="E33" s="157"/>
      <c r="F33" s="34" t="str">
        <f>IF(選手登録!H38="","",選手登録!H38)</f>
        <v/>
      </c>
      <c r="G33" s="158" t="str">
        <f>IF(選手登録!D38="","",選手登録!D38)</f>
        <v/>
      </c>
      <c r="H33" s="159"/>
      <c r="I33" s="160" t="str">
        <f>(IF(個人種目!H28="","","/"&amp;個人種目!$H$5))&amp;(IF(個人種目!I28="","","/"&amp;個人種目!$I$5))&amp;(IF(個人種目!J28="","","/"&amp;個人種目!$J$5))&amp;(IF(個人種目!K28="","","/"&amp;個人種目!$K$5))&amp;(IF(個人種目!L28="","","/"&amp;個人種目!$L$5))</f>
        <v/>
      </c>
      <c r="J33" s="161"/>
      <c r="K33" s="162"/>
      <c r="L33" s="145" t="str">
        <f>IF($B33="","",IF(COUNTIF('4x100R'!$D$6:$D$69,申込書!$B33)=0,"","〇"))</f>
        <v/>
      </c>
      <c r="M33" s="146"/>
      <c r="N33" s="83">
        <f>個人種目!M28</f>
        <v>0</v>
      </c>
      <c r="O33" s="25">
        <f t="shared" si="2"/>
        <v>53</v>
      </c>
      <c r="P33" s="32" t="str">
        <f>IF(選手登録!E68="","",選手登録!E68)</f>
        <v/>
      </c>
      <c r="Q33" s="137" t="str">
        <f>IF(選手登録!F68="","",選手登録!F68)</f>
        <v/>
      </c>
      <c r="R33" s="138" t="e">
        <f>IF(選手登録!#REF!="","",選手登録!#REF!)</f>
        <v>#REF!</v>
      </c>
      <c r="S33" s="139" t="e">
        <f>IF(選手登録!#REF!="","",選手登録!#REF!)</f>
        <v>#REF!</v>
      </c>
      <c r="T33" s="137" t="str">
        <f>IF(選手登録!G68="","",選手登録!G68)</f>
        <v/>
      </c>
      <c r="U33" s="139" t="e">
        <f>IF(選手登録!#REF!="","",選手登録!#REF!)</f>
        <v>#REF!</v>
      </c>
      <c r="V33" s="40" t="str">
        <f>IF(選手登録!H68="","",選手登録!H68)</f>
        <v/>
      </c>
      <c r="W33" s="196" t="str">
        <f>IF(選手登録!D68="","",選手登録!D68)</f>
        <v/>
      </c>
      <c r="X33" s="197"/>
      <c r="Y33" s="40" t="str">
        <f>(IF(個人種目!H58="","","/"&amp;個人種目!$H$5))&amp;(IF(個人種目!I58="","","/"&amp;個人種目!$I$5))&amp;(IF(個人種目!J58="","","/"&amp;個人種目!$J$5))&amp;(IF(個人種目!K58="","","/"&amp;個人種目!$K$5))&amp;(IF(個人種目!L58="","","/"&amp;個人種目!$L$5))</f>
        <v/>
      </c>
      <c r="Z33" s="41" t="str">
        <f>IF($P33="","",IF(COUNTIF('4x100R'!$D$6:$D$69,申込書!$P33)=0,"","〇"))</f>
        <v/>
      </c>
      <c r="AA33">
        <f>個人種目!M58</f>
        <v>0</v>
      </c>
    </row>
    <row r="34" spans="1:27" ht="14.25" customHeight="1" x14ac:dyDescent="0.15">
      <c r="A34" s="25">
        <f t="shared" si="1"/>
        <v>24</v>
      </c>
      <c r="B34" s="26" t="str">
        <f>IF(選手登録!E39="","",選手登録!E39)</f>
        <v/>
      </c>
      <c r="C34" s="27" t="str">
        <f>IF(選手登録!F39="","",選手登録!F39)</f>
        <v/>
      </c>
      <c r="D34" s="156" t="str">
        <f>IF(選手登録!G39="","",選手登録!G39)</f>
        <v/>
      </c>
      <c r="E34" s="157"/>
      <c r="F34" s="34" t="str">
        <f>IF(選手登録!H39="","",選手登録!H39)</f>
        <v/>
      </c>
      <c r="G34" s="158" t="str">
        <f>IF(選手登録!D39="","",選手登録!D39)</f>
        <v/>
      </c>
      <c r="H34" s="159"/>
      <c r="I34" s="160" t="str">
        <f>(IF(個人種目!H29="","","/"&amp;個人種目!$H$5))&amp;(IF(個人種目!I29="","","/"&amp;個人種目!$I$5))&amp;(IF(個人種目!J29="","","/"&amp;個人種目!$J$5))&amp;(IF(個人種目!K29="","","/"&amp;個人種目!$K$5))&amp;(IF(個人種目!L29="","","/"&amp;個人種目!$L$5))</f>
        <v/>
      </c>
      <c r="J34" s="161"/>
      <c r="K34" s="162"/>
      <c r="L34" s="145" t="str">
        <f>IF($B34="","",IF(COUNTIF('4x100R'!$D$6:$D$69,申込書!$B34)=0,"","〇"))</f>
        <v/>
      </c>
      <c r="M34" s="146"/>
      <c r="N34" s="83">
        <f>個人種目!M29</f>
        <v>0</v>
      </c>
      <c r="O34" s="25">
        <f t="shared" si="2"/>
        <v>54</v>
      </c>
      <c r="P34" s="32" t="str">
        <f>IF(選手登録!E69="","",選手登録!E69)</f>
        <v/>
      </c>
      <c r="Q34" s="137" t="str">
        <f>IF(選手登録!F69="","",選手登録!F69)</f>
        <v/>
      </c>
      <c r="R34" s="138" t="e">
        <f>IF(選手登録!#REF!="","",選手登録!#REF!)</f>
        <v>#REF!</v>
      </c>
      <c r="S34" s="139" t="e">
        <f>IF(選手登録!#REF!="","",選手登録!#REF!)</f>
        <v>#REF!</v>
      </c>
      <c r="T34" s="137" t="str">
        <f>IF(選手登録!G69="","",選手登録!G69)</f>
        <v/>
      </c>
      <c r="U34" s="139" t="e">
        <f>IF(選手登録!#REF!="","",選手登録!#REF!)</f>
        <v>#REF!</v>
      </c>
      <c r="V34" s="40" t="str">
        <f>IF(選手登録!H69="","",選手登録!H69)</f>
        <v/>
      </c>
      <c r="W34" s="196" t="str">
        <f>IF(選手登録!D69="","",選手登録!D69)</f>
        <v/>
      </c>
      <c r="X34" s="197"/>
      <c r="Y34" s="40" t="str">
        <f>(IF(個人種目!H59="","","/"&amp;個人種目!$H$5))&amp;(IF(個人種目!I59="","","/"&amp;個人種目!$I$5))&amp;(IF(個人種目!J59="","","/"&amp;個人種目!$J$5))&amp;(IF(個人種目!K59="","","/"&amp;個人種目!$K$5))&amp;(IF(個人種目!L59="","","/"&amp;個人種目!$L$5))</f>
        <v/>
      </c>
      <c r="Z34" s="41" t="str">
        <f>IF($P34="","",IF(COUNTIF('4x100R'!$D$6:$D$69,申込書!$P34)=0,"","〇"))</f>
        <v/>
      </c>
      <c r="AA34">
        <f>個人種目!M59</f>
        <v>0</v>
      </c>
    </row>
    <row r="35" spans="1:27" ht="14.25" customHeight="1" x14ac:dyDescent="0.15">
      <c r="A35" s="25">
        <f t="shared" si="1"/>
        <v>25</v>
      </c>
      <c r="B35" s="26" t="str">
        <f>IF(選手登録!E40="","",選手登録!E40)</f>
        <v/>
      </c>
      <c r="C35" s="27" t="str">
        <f>IF(選手登録!F40="","",選手登録!F40)</f>
        <v/>
      </c>
      <c r="D35" s="156" t="str">
        <f>IF(選手登録!G40="","",選手登録!G40)</f>
        <v/>
      </c>
      <c r="E35" s="157"/>
      <c r="F35" s="34" t="str">
        <f>IF(選手登録!H40="","",選手登録!H40)</f>
        <v/>
      </c>
      <c r="G35" s="158" t="str">
        <f>IF(選手登録!D40="","",選手登録!D40)</f>
        <v/>
      </c>
      <c r="H35" s="159"/>
      <c r="I35" s="160" t="str">
        <f>(IF(個人種目!H30="","","/"&amp;個人種目!$H$5))&amp;(IF(個人種目!I30="","","/"&amp;個人種目!$I$5))&amp;(IF(個人種目!J30="","","/"&amp;個人種目!$J$5))&amp;(IF(個人種目!K30="","","/"&amp;個人種目!$K$5))&amp;(IF(個人種目!L30="","","/"&amp;個人種目!$L$5))</f>
        <v/>
      </c>
      <c r="J35" s="161"/>
      <c r="K35" s="162"/>
      <c r="L35" s="145" t="str">
        <f>IF($B35="","",IF(COUNTIF('4x100R'!$D$6:$D$69,申込書!$B35)=0,"","〇"))</f>
        <v/>
      </c>
      <c r="M35" s="146"/>
      <c r="N35" s="83">
        <f>個人種目!M30</f>
        <v>0</v>
      </c>
      <c r="O35" s="25">
        <f t="shared" si="2"/>
        <v>55</v>
      </c>
      <c r="P35" s="32" t="str">
        <f>IF(選手登録!E70="","",選手登録!E70)</f>
        <v/>
      </c>
      <c r="Q35" s="137" t="str">
        <f>IF(選手登録!F70="","",選手登録!F70)</f>
        <v/>
      </c>
      <c r="R35" s="138" t="e">
        <f>IF(選手登録!#REF!="","",選手登録!#REF!)</f>
        <v>#REF!</v>
      </c>
      <c r="S35" s="139" t="e">
        <f>IF(選手登録!#REF!="","",選手登録!#REF!)</f>
        <v>#REF!</v>
      </c>
      <c r="T35" s="137" t="str">
        <f>IF(選手登録!G70="","",選手登録!G70)</f>
        <v/>
      </c>
      <c r="U35" s="139" t="e">
        <f>IF(選手登録!#REF!="","",選手登録!#REF!)</f>
        <v>#REF!</v>
      </c>
      <c r="V35" s="40" t="str">
        <f>IF(選手登録!H70="","",選手登録!H70)</f>
        <v/>
      </c>
      <c r="W35" s="196" t="str">
        <f>IF(選手登録!D70="","",選手登録!D70)</f>
        <v/>
      </c>
      <c r="X35" s="197"/>
      <c r="Y35" s="40" t="str">
        <f>(IF(個人種目!H60="","","/"&amp;個人種目!$H$5))&amp;(IF(個人種目!I60="","","/"&amp;個人種目!$I$5))&amp;(IF(個人種目!J60="","","/"&amp;個人種目!$J$5))&amp;(IF(個人種目!K60="","","/"&amp;個人種目!$K$5))&amp;(IF(個人種目!L60="","","/"&amp;個人種目!$L$5))</f>
        <v/>
      </c>
      <c r="Z35" s="41" t="str">
        <f>IF($P35="","",IF(COUNTIF('4x100R'!$D$6:$D$69,申込書!$P35)=0,"","〇"))</f>
        <v/>
      </c>
      <c r="AA35">
        <f>個人種目!M60</f>
        <v>0</v>
      </c>
    </row>
    <row r="36" spans="1:27" ht="14.25" customHeight="1" x14ac:dyDescent="0.15">
      <c r="A36" s="25">
        <f t="shared" si="1"/>
        <v>26</v>
      </c>
      <c r="B36" s="26" t="str">
        <f>IF(選手登録!E41="","",選手登録!E41)</f>
        <v/>
      </c>
      <c r="C36" s="27" t="str">
        <f>IF(選手登録!F41="","",選手登録!F41)</f>
        <v/>
      </c>
      <c r="D36" s="156" t="str">
        <f>IF(選手登録!G41="","",選手登録!G41)</f>
        <v/>
      </c>
      <c r="E36" s="157"/>
      <c r="F36" s="34" t="str">
        <f>IF(選手登録!H41="","",選手登録!H41)</f>
        <v/>
      </c>
      <c r="G36" s="158" t="str">
        <f>IF(選手登録!D41="","",選手登録!D41)</f>
        <v/>
      </c>
      <c r="H36" s="159"/>
      <c r="I36" s="160" t="str">
        <f>(IF(個人種目!H31="","","/"&amp;個人種目!$H$5))&amp;(IF(個人種目!I31="","","/"&amp;個人種目!$I$5))&amp;(IF(個人種目!J31="","","/"&amp;個人種目!$J$5))&amp;(IF(個人種目!K31="","","/"&amp;個人種目!$K$5))&amp;(IF(個人種目!L31="","","/"&amp;個人種目!$L$5))</f>
        <v/>
      </c>
      <c r="J36" s="161"/>
      <c r="K36" s="162"/>
      <c r="L36" s="145" t="str">
        <f>IF($B36="","",IF(COUNTIF('4x100R'!$D$6:$D$69,申込書!$B36)=0,"","〇"))</f>
        <v/>
      </c>
      <c r="M36" s="146"/>
      <c r="N36" s="83">
        <f>個人種目!M31</f>
        <v>0</v>
      </c>
      <c r="O36" s="25">
        <f t="shared" si="2"/>
        <v>56</v>
      </c>
      <c r="P36" s="32" t="str">
        <f>IF(選手登録!E71="","",選手登録!E71)</f>
        <v/>
      </c>
      <c r="Q36" s="137" t="str">
        <f>IF(選手登録!F71="","",選手登録!F71)</f>
        <v/>
      </c>
      <c r="R36" s="138" t="e">
        <f>IF(選手登録!#REF!="","",選手登録!#REF!)</f>
        <v>#REF!</v>
      </c>
      <c r="S36" s="139" t="e">
        <f>IF(選手登録!#REF!="","",選手登録!#REF!)</f>
        <v>#REF!</v>
      </c>
      <c r="T36" s="137" t="str">
        <f>IF(選手登録!G71="","",選手登録!G71)</f>
        <v/>
      </c>
      <c r="U36" s="139" t="e">
        <f>IF(選手登録!#REF!="","",選手登録!#REF!)</f>
        <v>#REF!</v>
      </c>
      <c r="V36" s="40" t="str">
        <f>IF(選手登録!H71="","",選手登録!H71)</f>
        <v/>
      </c>
      <c r="W36" s="196" t="str">
        <f>IF(選手登録!D71="","",選手登録!D71)</f>
        <v/>
      </c>
      <c r="X36" s="197"/>
      <c r="Y36" s="40" t="str">
        <f>(IF(個人種目!H61="","","/"&amp;個人種目!$H$5))&amp;(IF(個人種目!I61="","","/"&amp;個人種目!$I$5))&amp;(IF(個人種目!J61="","","/"&amp;個人種目!$J$5))&amp;(IF(個人種目!K61="","","/"&amp;個人種目!$K$5))&amp;(IF(個人種目!L61="","","/"&amp;個人種目!$L$5))</f>
        <v/>
      </c>
      <c r="Z36" s="41" t="str">
        <f>IF($P36="","",IF(COUNTIF('4x100R'!$D$6:$D$69,申込書!$P36)=0,"","〇"))</f>
        <v/>
      </c>
      <c r="AA36">
        <f>個人種目!M61</f>
        <v>0</v>
      </c>
    </row>
    <row r="37" spans="1:27" ht="14.25" customHeight="1" x14ac:dyDescent="0.15">
      <c r="A37" s="25">
        <f t="shared" si="1"/>
        <v>27</v>
      </c>
      <c r="B37" s="26" t="str">
        <f>IF(選手登録!E42="","",選手登録!E42)</f>
        <v/>
      </c>
      <c r="C37" s="27" t="str">
        <f>IF(選手登録!F42="","",選手登録!F42)</f>
        <v/>
      </c>
      <c r="D37" s="156" t="str">
        <f>IF(選手登録!G42="","",選手登録!G42)</f>
        <v/>
      </c>
      <c r="E37" s="157"/>
      <c r="F37" s="34" t="str">
        <f>IF(選手登録!H42="","",選手登録!H42)</f>
        <v/>
      </c>
      <c r="G37" s="158" t="str">
        <f>IF(選手登録!D42="","",選手登録!D42)</f>
        <v/>
      </c>
      <c r="H37" s="159"/>
      <c r="I37" s="160" t="str">
        <f>(IF(個人種目!H32="","","/"&amp;個人種目!$H$5))&amp;(IF(個人種目!I32="","","/"&amp;個人種目!$I$5))&amp;(IF(個人種目!J32="","","/"&amp;個人種目!$J$5))&amp;(IF(個人種目!K32="","","/"&amp;個人種目!$K$5))&amp;(IF(個人種目!L32="","","/"&amp;個人種目!$L$5))</f>
        <v/>
      </c>
      <c r="J37" s="161"/>
      <c r="K37" s="162"/>
      <c r="L37" s="145" t="str">
        <f>IF($B37="","",IF(COUNTIF('4x100R'!$D$6:$D$69,申込書!$B37)=0,"","〇"))</f>
        <v/>
      </c>
      <c r="M37" s="146"/>
      <c r="N37" s="83">
        <f>個人種目!M32</f>
        <v>0</v>
      </c>
      <c r="O37" s="25">
        <f t="shared" si="2"/>
        <v>57</v>
      </c>
      <c r="P37" s="32" t="str">
        <f>IF(選手登録!E72="","",選手登録!E72)</f>
        <v/>
      </c>
      <c r="Q37" s="137" t="str">
        <f>IF(選手登録!F72="","",選手登録!F72)</f>
        <v/>
      </c>
      <c r="R37" s="138" t="e">
        <f>IF(選手登録!#REF!="","",選手登録!#REF!)</f>
        <v>#REF!</v>
      </c>
      <c r="S37" s="139" t="e">
        <f>IF(選手登録!#REF!="","",選手登録!#REF!)</f>
        <v>#REF!</v>
      </c>
      <c r="T37" s="137" t="str">
        <f>IF(選手登録!G72="","",選手登録!G72)</f>
        <v/>
      </c>
      <c r="U37" s="139" t="e">
        <f>IF(選手登録!#REF!="","",選手登録!#REF!)</f>
        <v>#REF!</v>
      </c>
      <c r="V37" s="40" t="str">
        <f>IF(選手登録!H72="","",選手登録!H72)</f>
        <v/>
      </c>
      <c r="W37" s="196" t="str">
        <f>IF(選手登録!D72="","",選手登録!D72)</f>
        <v/>
      </c>
      <c r="X37" s="197"/>
      <c r="Y37" s="40" t="str">
        <f>(IF(個人種目!H62="","","/"&amp;個人種目!$H$5))&amp;(IF(個人種目!I62="","","/"&amp;個人種目!$I$5))&amp;(IF(個人種目!J62="","","/"&amp;個人種目!$J$5))&amp;(IF(個人種目!K62="","","/"&amp;個人種目!$K$5))&amp;(IF(個人種目!L62="","","/"&amp;個人種目!$L$5))</f>
        <v/>
      </c>
      <c r="Z37" s="41" t="str">
        <f>IF($P37="","",IF(COUNTIF('4x100R'!$D$6:$D$69,申込書!$P37)=0,"","〇"))</f>
        <v/>
      </c>
      <c r="AA37">
        <f>個人種目!M62</f>
        <v>0</v>
      </c>
    </row>
    <row r="38" spans="1:27" ht="14.25" customHeight="1" x14ac:dyDescent="0.15">
      <c r="A38" s="25">
        <f t="shared" si="1"/>
        <v>28</v>
      </c>
      <c r="B38" s="26" t="str">
        <f>IF(選手登録!E43="","",選手登録!E43)</f>
        <v/>
      </c>
      <c r="C38" s="27" t="str">
        <f>IF(選手登録!F43="","",選手登録!F43)</f>
        <v/>
      </c>
      <c r="D38" s="156" t="str">
        <f>IF(選手登録!G43="","",選手登録!G43)</f>
        <v/>
      </c>
      <c r="E38" s="157"/>
      <c r="F38" s="34" t="str">
        <f>IF(選手登録!H43="","",選手登録!H43)</f>
        <v/>
      </c>
      <c r="G38" s="158" t="str">
        <f>IF(選手登録!D43="","",選手登録!D43)</f>
        <v/>
      </c>
      <c r="H38" s="159"/>
      <c r="I38" s="160" t="str">
        <f>(IF(個人種目!H33="","","/"&amp;個人種目!$H$5))&amp;(IF(個人種目!I33="","","/"&amp;個人種目!$I$5))&amp;(IF(個人種目!J33="","","/"&amp;個人種目!$J$5))&amp;(IF(個人種目!K33="","","/"&amp;個人種目!$K$5))&amp;(IF(個人種目!L33="","","/"&amp;個人種目!$L$5))</f>
        <v/>
      </c>
      <c r="J38" s="161"/>
      <c r="K38" s="162"/>
      <c r="L38" s="145" t="str">
        <f>IF($B38="","",IF(COUNTIF('4x100R'!$D$6:$D$69,申込書!$B38)=0,"","〇"))</f>
        <v/>
      </c>
      <c r="M38" s="146"/>
      <c r="N38" s="83">
        <f>個人種目!M33</f>
        <v>0</v>
      </c>
      <c r="O38" s="25">
        <f t="shared" si="2"/>
        <v>58</v>
      </c>
      <c r="P38" s="32" t="str">
        <f>IF(選手登録!E73="","",選手登録!E73)</f>
        <v/>
      </c>
      <c r="Q38" s="137" t="str">
        <f>IF(選手登録!F73="","",選手登録!F73)</f>
        <v/>
      </c>
      <c r="R38" s="138" t="e">
        <f>IF(選手登録!#REF!="","",選手登録!#REF!)</f>
        <v>#REF!</v>
      </c>
      <c r="S38" s="139" t="e">
        <f>IF(選手登録!#REF!="","",選手登録!#REF!)</f>
        <v>#REF!</v>
      </c>
      <c r="T38" s="137" t="str">
        <f>IF(選手登録!G73="","",選手登録!G73)</f>
        <v/>
      </c>
      <c r="U38" s="139" t="e">
        <f>IF(選手登録!#REF!="","",選手登録!#REF!)</f>
        <v>#REF!</v>
      </c>
      <c r="V38" s="40" t="str">
        <f>IF(選手登録!H73="","",選手登録!H73)</f>
        <v/>
      </c>
      <c r="W38" s="196" t="str">
        <f>IF(選手登録!D73="","",選手登録!D73)</f>
        <v/>
      </c>
      <c r="X38" s="197"/>
      <c r="Y38" s="40" t="str">
        <f>(IF(個人種目!H63="","","/"&amp;個人種目!$H$5))&amp;(IF(個人種目!I63="","","/"&amp;個人種目!$I$5))&amp;(IF(個人種目!J63="","","/"&amp;個人種目!$J$5))&amp;(IF(個人種目!K63="","","/"&amp;個人種目!$K$5))&amp;(IF(個人種目!L63="","","/"&amp;個人種目!$L$5))</f>
        <v/>
      </c>
      <c r="Z38" s="41" t="str">
        <f>IF($P38="","",IF(COUNTIF('4x100R'!$D$6:$D$69,申込書!$P38)=0,"","〇"))</f>
        <v/>
      </c>
      <c r="AA38">
        <f>個人種目!M63</f>
        <v>0</v>
      </c>
    </row>
    <row r="39" spans="1:27" ht="14.25" customHeight="1" x14ac:dyDescent="0.15">
      <c r="A39" s="25">
        <f t="shared" si="1"/>
        <v>29</v>
      </c>
      <c r="B39" s="26" t="str">
        <f>IF(選手登録!E44="","",選手登録!E44)</f>
        <v/>
      </c>
      <c r="C39" s="27" t="str">
        <f>IF(選手登録!F44="","",選手登録!F44)</f>
        <v/>
      </c>
      <c r="D39" s="156" t="str">
        <f>IF(選手登録!G44="","",選手登録!G44)</f>
        <v/>
      </c>
      <c r="E39" s="157"/>
      <c r="F39" s="34" t="str">
        <f>IF(選手登録!H44="","",選手登録!H44)</f>
        <v/>
      </c>
      <c r="G39" s="158" t="str">
        <f>IF(選手登録!D44="","",選手登録!D44)</f>
        <v/>
      </c>
      <c r="H39" s="159"/>
      <c r="I39" s="160" t="str">
        <f>(IF(個人種目!H34="","","/"&amp;個人種目!$H$5))&amp;(IF(個人種目!I34="","","/"&amp;個人種目!$I$5))&amp;(IF(個人種目!J34="","","/"&amp;個人種目!$J$5))&amp;(IF(個人種目!K34="","","/"&amp;個人種目!$K$5))&amp;(IF(個人種目!L34="","","/"&amp;個人種目!$L$5))</f>
        <v/>
      </c>
      <c r="J39" s="161"/>
      <c r="K39" s="162"/>
      <c r="L39" s="145" t="str">
        <f>IF($B39="","",IF(COUNTIF('4x100R'!$D$6:$D$69,申込書!$B39)=0,"","〇"))</f>
        <v/>
      </c>
      <c r="M39" s="146"/>
      <c r="N39" s="83">
        <f>個人種目!M34</f>
        <v>0</v>
      </c>
      <c r="O39" s="25">
        <f t="shared" si="2"/>
        <v>59</v>
      </c>
      <c r="P39" s="32" t="str">
        <f>IF(選手登録!E74="","",選手登録!E74)</f>
        <v/>
      </c>
      <c r="Q39" s="137" t="str">
        <f>IF(選手登録!F74="","",選手登録!F74)</f>
        <v/>
      </c>
      <c r="R39" s="138" t="e">
        <f>IF(選手登録!#REF!="","",選手登録!#REF!)</f>
        <v>#REF!</v>
      </c>
      <c r="S39" s="139" t="e">
        <f>IF(選手登録!#REF!="","",選手登録!#REF!)</f>
        <v>#REF!</v>
      </c>
      <c r="T39" s="137" t="str">
        <f>IF(選手登録!G74="","",選手登録!G74)</f>
        <v/>
      </c>
      <c r="U39" s="139" t="e">
        <f>IF(選手登録!#REF!="","",選手登録!#REF!)</f>
        <v>#REF!</v>
      </c>
      <c r="V39" s="40" t="str">
        <f>IF(選手登録!H74="","",選手登録!H74)</f>
        <v/>
      </c>
      <c r="W39" s="196" t="str">
        <f>IF(選手登録!D74="","",選手登録!D74)</f>
        <v/>
      </c>
      <c r="X39" s="197"/>
      <c r="Y39" s="40" t="str">
        <f>(IF(個人種目!H64="","","/"&amp;個人種目!$H$5))&amp;(IF(個人種目!I64="","","/"&amp;個人種目!$I$5))&amp;(IF(個人種目!J64="","","/"&amp;個人種目!$J$5))&amp;(IF(個人種目!K64="","","/"&amp;個人種目!$K$5))&amp;(IF(個人種目!L64="","","/"&amp;個人種目!$L$5))</f>
        <v/>
      </c>
      <c r="Z39" s="41" t="str">
        <f>IF($P39="","",IF(COUNTIF('4x100R'!$D$6:$D$69,申込書!$P39)=0,"","〇"))</f>
        <v/>
      </c>
      <c r="AA39">
        <f>個人種目!M64</f>
        <v>0</v>
      </c>
    </row>
    <row r="40" spans="1:27" ht="14.25" customHeight="1" thickBot="1" x14ac:dyDescent="0.2">
      <c r="A40" s="25">
        <f t="shared" si="1"/>
        <v>30</v>
      </c>
      <c r="B40" s="66" t="str">
        <f>IF(選手登録!E45="","",選手登録!E45)</f>
        <v/>
      </c>
      <c r="C40" s="67" t="str">
        <f>IF(選手登録!F45="","",選手登録!F45)</f>
        <v/>
      </c>
      <c r="D40" s="147" t="str">
        <f>IF(選手登録!G45="","",選手登録!G45)</f>
        <v/>
      </c>
      <c r="E40" s="148"/>
      <c r="F40" s="68" t="str">
        <f>IF(選手登録!H45="","",選手登録!H45)</f>
        <v/>
      </c>
      <c r="G40" s="149" t="str">
        <f>IF(選手登録!D45="","",選手登録!D45)</f>
        <v/>
      </c>
      <c r="H40" s="150"/>
      <c r="I40" s="151" t="str">
        <f>(IF(個人種目!H35="","","/"&amp;個人種目!$H$5))&amp;(IF(個人種目!I35="","","/"&amp;個人種目!$I$5))&amp;(IF(個人種目!J35="","","/"&amp;個人種目!$J$5))&amp;(IF(個人種目!K35="","","/"&amp;個人種目!$K$5))&amp;(IF(個人種目!L35="","","/"&amp;個人種目!$L$5))</f>
        <v/>
      </c>
      <c r="J40" s="152"/>
      <c r="K40" s="153"/>
      <c r="L40" s="154" t="str">
        <f>IF($B40="","",IF(COUNTIF('4x100R'!$D$6:$D$69,申込書!$B40)=0,"","〇"))</f>
        <v/>
      </c>
      <c r="M40" s="155"/>
      <c r="N40" s="83">
        <f>個人種目!M35</f>
        <v>0</v>
      </c>
      <c r="O40" s="25">
        <f t="shared" si="2"/>
        <v>60</v>
      </c>
      <c r="P40" s="33" t="str">
        <f>IF(選手登録!E75="","",選手登録!E75)</f>
        <v/>
      </c>
      <c r="Q40" s="140" t="str">
        <f>IF(選手登録!F75="","",選手登録!F75)</f>
        <v/>
      </c>
      <c r="R40" s="141" t="e">
        <f>IF(選手登録!#REF!="","",選手登録!#REF!)</f>
        <v>#REF!</v>
      </c>
      <c r="S40" s="142" t="e">
        <f>IF(選手登録!#REF!="","",選手登録!#REF!)</f>
        <v>#REF!</v>
      </c>
      <c r="T40" s="140" t="str">
        <f>IF(選手登録!G75="","",選手登録!G75)</f>
        <v/>
      </c>
      <c r="U40" s="142" t="e">
        <f>IF(選手登録!#REF!="","",選手登録!#REF!)</f>
        <v>#REF!</v>
      </c>
      <c r="V40" s="44" t="str">
        <f>IF(選手登録!H75="","",選手登録!H75)</f>
        <v/>
      </c>
      <c r="W40" s="198" t="str">
        <f>IF(選手登録!D75="","",選手登録!D75)</f>
        <v/>
      </c>
      <c r="X40" s="199"/>
      <c r="Y40" s="44" t="str">
        <f>(IF(個人種目!H65="","","/"&amp;個人種目!$H$5))&amp;(IF(個人種目!I65="","","/"&amp;個人種目!$I$5))&amp;(IF(個人種目!J65="","","/"&amp;個人種目!$J$5))&amp;(IF(個人種目!K65="","","/"&amp;個人種目!$K$5))&amp;(IF(個人種目!L65="","","/"&amp;個人種目!$L$5))</f>
        <v/>
      </c>
      <c r="Z40" s="45" t="str">
        <f>IF($P40="","",IF(COUNTIF('4x100R'!$D$6:$D$69,申込書!$P40)=0,"","〇"))</f>
        <v/>
      </c>
      <c r="AA40">
        <f>個人種目!M65</f>
        <v>0</v>
      </c>
    </row>
  </sheetData>
  <sheetProtection selectLockedCells="1" selectUnlockedCells="1"/>
  <mergeCells count="233">
    <mergeCell ref="W39:X39"/>
    <mergeCell ref="W40:X40"/>
    <mergeCell ref="W30:X30"/>
    <mergeCell ref="W31:X31"/>
    <mergeCell ref="W32:X32"/>
    <mergeCell ref="W33:X33"/>
    <mergeCell ref="W34:X34"/>
    <mergeCell ref="W35:X35"/>
    <mergeCell ref="W36:X36"/>
    <mergeCell ref="W37:X37"/>
    <mergeCell ref="W38:X38"/>
    <mergeCell ref="W21:X21"/>
    <mergeCell ref="W22:X22"/>
    <mergeCell ref="W23:X23"/>
    <mergeCell ref="W24:X24"/>
    <mergeCell ref="W25:X25"/>
    <mergeCell ref="W26:X26"/>
    <mergeCell ref="W27:X27"/>
    <mergeCell ref="W28:X28"/>
    <mergeCell ref="W29:X29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C3:D3"/>
    <mergeCell ref="C4:D4"/>
    <mergeCell ref="B1:Z1"/>
    <mergeCell ref="I10:K10"/>
    <mergeCell ref="I11:K11"/>
    <mergeCell ref="L10:M10"/>
    <mergeCell ref="L11:M11"/>
    <mergeCell ref="W10:X10"/>
    <mergeCell ref="W11:X11"/>
    <mergeCell ref="T4:W4"/>
    <mergeCell ref="P4:S4"/>
    <mergeCell ref="E3:M3"/>
    <mergeCell ref="E4:M4"/>
    <mergeCell ref="Q10:S10"/>
    <mergeCell ref="Q11:S11"/>
    <mergeCell ref="T11:U11"/>
    <mergeCell ref="N7:O7"/>
    <mergeCell ref="P3:S3"/>
    <mergeCell ref="T3:W3"/>
    <mergeCell ref="J8:K8"/>
    <mergeCell ref="H8:I8"/>
    <mergeCell ref="Y4:Z4"/>
    <mergeCell ref="R7:S7"/>
    <mergeCell ref="Y5:Z5"/>
    <mergeCell ref="G12:H12"/>
    <mergeCell ref="I12:K12"/>
    <mergeCell ref="L12:M12"/>
    <mergeCell ref="D10:E10"/>
    <mergeCell ref="D11:E11"/>
    <mergeCell ref="D12:E12"/>
    <mergeCell ref="G10:H10"/>
    <mergeCell ref="G11:H11"/>
    <mergeCell ref="D15:E15"/>
    <mergeCell ref="G15:H15"/>
    <mergeCell ref="I15:K15"/>
    <mergeCell ref="L15:M15"/>
    <mergeCell ref="D16:E16"/>
    <mergeCell ref="G16:H16"/>
    <mergeCell ref="I16:K16"/>
    <mergeCell ref="L16:M16"/>
    <mergeCell ref="D13:E13"/>
    <mergeCell ref="G13:H13"/>
    <mergeCell ref="I13:K13"/>
    <mergeCell ref="L13:M13"/>
    <mergeCell ref="D14:E14"/>
    <mergeCell ref="G14:H14"/>
    <mergeCell ref="I14:K14"/>
    <mergeCell ref="L14:M14"/>
    <mergeCell ref="D19:E19"/>
    <mergeCell ref="G19:H19"/>
    <mergeCell ref="I19:K19"/>
    <mergeCell ref="L19:M19"/>
    <mergeCell ref="D20:E20"/>
    <mergeCell ref="G20:H20"/>
    <mergeCell ref="I20:K20"/>
    <mergeCell ref="L20:M20"/>
    <mergeCell ref="D17:E17"/>
    <mergeCell ref="G17:H17"/>
    <mergeCell ref="I17:K17"/>
    <mergeCell ref="L17:M17"/>
    <mergeCell ref="D18:E18"/>
    <mergeCell ref="G18:H18"/>
    <mergeCell ref="I18:K18"/>
    <mergeCell ref="L18:M18"/>
    <mergeCell ref="D23:E23"/>
    <mergeCell ref="G23:H23"/>
    <mergeCell ref="I23:K23"/>
    <mergeCell ref="L23:M23"/>
    <mergeCell ref="D24:E24"/>
    <mergeCell ref="G24:H24"/>
    <mergeCell ref="I24:K24"/>
    <mergeCell ref="L24:M24"/>
    <mergeCell ref="D21:E21"/>
    <mergeCell ref="G21:H21"/>
    <mergeCell ref="I21:K21"/>
    <mergeCell ref="L21:M21"/>
    <mergeCell ref="D22:E22"/>
    <mergeCell ref="G22:H22"/>
    <mergeCell ref="I22:K22"/>
    <mergeCell ref="L22:M22"/>
    <mergeCell ref="D27:E27"/>
    <mergeCell ref="G27:H27"/>
    <mergeCell ref="I27:K27"/>
    <mergeCell ref="L27:M27"/>
    <mergeCell ref="D28:E28"/>
    <mergeCell ref="G28:H28"/>
    <mergeCell ref="I28:K28"/>
    <mergeCell ref="L28:M28"/>
    <mergeCell ref="D25:E25"/>
    <mergeCell ref="G25:H25"/>
    <mergeCell ref="I25:K25"/>
    <mergeCell ref="L25:M25"/>
    <mergeCell ref="D26:E26"/>
    <mergeCell ref="G26:H26"/>
    <mergeCell ref="I26:K26"/>
    <mergeCell ref="L26:M26"/>
    <mergeCell ref="D31:E31"/>
    <mergeCell ref="G31:H31"/>
    <mergeCell ref="I31:K31"/>
    <mergeCell ref="L31:M31"/>
    <mergeCell ref="D32:E32"/>
    <mergeCell ref="G32:H32"/>
    <mergeCell ref="I32:K32"/>
    <mergeCell ref="L32:M32"/>
    <mergeCell ref="D29:E29"/>
    <mergeCell ref="G29:H29"/>
    <mergeCell ref="I29:K29"/>
    <mergeCell ref="L29:M29"/>
    <mergeCell ref="D30:E30"/>
    <mergeCell ref="G30:H30"/>
    <mergeCell ref="I30:K30"/>
    <mergeCell ref="L30:M30"/>
    <mergeCell ref="D35:E35"/>
    <mergeCell ref="G35:H35"/>
    <mergeCell ref="I35:K35"/>
    <mergeCell ref="L35:M35"/>
    <mergeCell ref="D36:E36"/>
    <mergeCell ref="G36:H36"/>
    <mergeCell ref="I36:K36"/>
    <mergeCell ref="L36:M36"/>
    <mergeCell ref="D33:E33"/>
    <mergeCell ref="G33:H33"/>
    <mergeCell ref="I33:K33"/>
    <mergeCell ref="L33:M33"/>
    <mergeCell ref="D34:E34"/>
    <mergeCell ref="G34:H34"/>
    <mergeCell ref="I34:K34"/>
    <mergeCell ref="L34:M34"/>
    <mergeCell ref="L39:M39"/>
    <mergeCell ref="D40:E40"/>
    <mergeCell ref="G40:H40"/>
    <mergeCell ref="I40:K40"/>
    <mergeCell ref="L40:M40"/>
    <mergeCell ref="D37:E37"/>
    <mergeCell ref="G37:H37"/>
    <mergeCell ref="I37:K37"/>
    <mergeCell ref="L37:M37"/>
    <mergeCell ref="D38:E38"/>
    <mergeCell ref="G38:H38"/>
    <mergeCell ref="I38:K38"/>
    <mergeCell ref="L38:M38"/>
    <mergeCell ref="D39:E39"/>
    <mergeCell ref="G39:H39"/>
    <mergeCell ref="I39:K39"/>
    <mergeCell ref="T20:U20"/>
    <mergeCell ref="T21:U21"/>
    <mergeCell ref="T31:U31"/>
    <mergeCell ref="T40:U40"/>
    <mergeCell ref="T38:U38"/>
    <mergeCell ref="T39:U39"/>
    <mergeCell ref="T36:U36"/>
    <mergeCell ref="T37:U37"/>
    <mergeCell ref="T34:U34"/>
    <mergeCell ref="T35:U35"/>
    <mergeCell ref="T32:U32"/>
    <mergeCell ref="T33:U33"/>
    <mergeCell ref="T14:U14"/>
    <mergeCell ref="T15:U15"/>
    <mergeCell ref="T12:U12"/>
    <mergeCell ref="T13:U13"/>
    <mergeCell ref="Q38:S38"/>
    <mergeCell ref="Q29:S29"/>
    <mergeCell ref="Q30:S30"/>
    <mergeCell ref="Q31:S31"/>
    <mergeCell ref="Q32:S32"/>
    <mergeCell ref="Q33:S33"/>
    <mergeCell ref="T19:U19"/>
    <mergeCell ref="T16:U16"/>
    <mergeCell ref="Q12:S12"/>
    <mergeCell ref="Q13:S13"/>
    <mergeCell ref="T30:U30"/>
    <mergeCell ref="Q14:S14"/>
    <mergeCell ref="Q15:S15"/>
    <mergeCell ref="Q16:S16"/>
    <mergeCell ref="Q17:S17"/>
    <mergeCell ref="Q18:S18"/>
    <mergeCell ref="Q34:S34"/>
    <mergeCell ref="Q35:S35"/>
    <mergeCell ref="Q36:S36"/>
    <mergeCell ref="Q37:S37"/>
    <mergeCell ref="D8:E8"/>
    <mergeCell ref="Q39:S39"/>
    <mergeCell ref="Q40:S40"/>
    <mergeCell ref="T28:U28"/>
    <mergeCell ref="T29:U29"/>
    <mergeCell ref="T26:U26"/>
    <mergeCell ref="T27:U27"/>
    <mergeCell ref="T24:U24"/>
    <mergeCell ref="T25:U25"/>
    <mergeCell ref="T22:U22"/>
    <mergeCell ref="T23:U23"/>
    <mergeCell ref="T10:U10"/>
    <mergeCell ref="T18:U18"/>
    <mergeCell ref="Q24:S24"/>
    <mergeCell ref="Q25:S25"/>
    <mergeCell ref="Q26:S26"/>
    <mergeCell ref="Q27:S27"/>
    <mergeCell ref="Q28:S28"/>
    <mergeCell ref="Q19:S19"/>
    <mergeCell ref="Q20:S20"/>
    <mergeCell ref="Q21:S21"/>
    <mergeCell ref="Q22:S22"/>
    <mergeCell ref="Q23:S23"/>
    <mergeCell ref="T17:U17"/>
  </mergeCells>
  <phoneticPr fontId="8"/>
  <printOptions horizontalCentered="1"/>
  <pageMargins left="0.31496062992125984" right="0.31496062992125984" top="0.74803149606299213" bottom="0.39370078740157483" header="0.31496062992125984" footer="0.31496062992125984"/>
  <pageSetup paperSize="9" scale="88" fitToHeight="0" orientation="landscape" horizontalDpi="300" verticalDpi="300" r:id="rId1"/>
  <headerFooter>
    <oddHeader>&amp;R&amp;P/&amp;N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6473-5576-48DC-A14C-D6603B8F5FE9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マニュアル</vt:lpstr>
      <vt:lpstr>選手登録</vt:lpstr>
      <vt:lpstr>個人種目</vt:lpstr>
      <vt:lpstr>4x100R</vt:lpstr>
      <vt:lpstr>申込書</vt:lpstr>
      <vt:lpstr>Sheet1</vt:lpstr>
      <vt:lpstr>個人種目!Print_Area</vt:lpstr>
      <vt:lpstr>申込書!Print_Area</vt:lpstr>
      <vt:lpstr>選手登録!Print_Area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m-yuhara</dc:creator>
  <cp:lastModifiedBy>泰裕 野村</cp:lastModifiedBy>
  <cp:lastPrinted>2022-04-08T16:01:59Z</cp:lastPrinted>
  <dcterms:created xsi:type="dcterms:W3CDTF">2019-03-20T00:01:25Z</dcterms:created>
  <dcterms:modified xsi:type="dcterms:W3CDTF">2025-03-07T19:39:39Z</dcterms:modified>
</cp:coreProperties>
</file>